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nna\Desktop\"/>
    </mc:Choice>
  </mc:AlternateContent>
  <bookViews>
    <workbookView xWindow="0" yWindow="0" windowWidth="28800" windowHeight="12435" tabRatio="659"/>
  </bookViews>
  <sheets>
    <sheet name="NLT 2017-18 Flowchart" sheetId="7" r:id="rId1"/>
  </sheets>
  <definedNames>
    <definedName name="_xlnm.Print_Area" localSheetId="0">'NLT 2017-18 Flowchart'!$A$2:$BK$81</definedName>
  </definedNames>
  <calcPr calcId="171027"/>
</workbook>
</file>

<file path=xl/calcChain.xml><?xml version="1.0" encoding="utf-8"?>
<calcChain xmlns="http://schemas.openxmlformats.org/spreadsheetml/2006/main">
  <c r="C56" i="7" l="1"/>
  <c r="H56" i="7"/>
  <c r="L56" i="7"/>
  <c r="P56" i="7"/>
  <c r="U56" i="7"/>
  <c r="Y56" i="7"/>
  <c r="AD56" i="7"/>
  <c r="AH56" i="7"/>
  <c r="AL56" i="7"/>
  <c r="AP56" i="7"/>
  <c r="AU56" i="7"/>
  <c r="AY56" i="7"/>
  <c r="C40" i="7"/>
  <c r="H40" i="7"/>
  <c r="L40" i="7"/>
  <c r="P40" i="7"/>
  <c r="U40" i="7"/>
  <c r="Y40" i="7"/>
  <c r="AD40" i="7"/>
  <c r="AH40" i="7"/>
  <c r="AL40" i="7"/>
  <c r="AP40" i="7"/>
  <c r="AU40" i="7"/>
  <c r="AY40" i="7"/>
  <c r="AZ90" i="7"/>
  <c r="AU90" i="7"/>
  <c r="AP90" i="7"/>
  <c r="AL90" i="7"/>
  <c r="AH90" i="7"/>
  <c r="AD90" i="7"/>
  <c r="Z90" i="7"/>
  <c r="U90" i="7"/>
  <c r="P90" i="7"/>
  <c r="L90" i="7"/>
  <c r="H90" i="7"/>
  <c r="C90" i="7"/>
  <c r="AZ92" i="7"/>
  <c r="AU92" i="7"/>
  <c r="AP92" i="7"/>
  <c r="AL92" i="7"/>
  <c r="AH92" i="7"/>
  <c r="AD92" i="7"/>
  <c r="Z92" i="7"/>
  <c r="U92" i="7"/>
  <c r="P92" i="7"/>
  <c r="L92" i="7"/>
  <c r="H92" i="7"/>
  <c r="C92" i="7"/>
  <c r="AZ94" i="7"/>
  <c r="AU94" i="7"/>
  <c r="AP94" i="7"/>
  <c r="AL94" i="7"/>
  <c r="AH94" i="7"/>
  <c r="AD94" i="7"/>
  <c r="Z94" i="7"/>
  <c r="U94" i="7"/>
  <c r="P94" i="7"/>
  <c r="L94" i="7"/>
  <c r="H94" i="7"/>
  <c r="C94" i="7"/>
  <c r="AZ96" i="7"/>
  <c r="AU96" i="7"/>
  <c r="AP96" i="7"/>
  <c r="AL96" i="7"/>
  <c r="AH96" i="7"/>
  <c r="AD96" i="7"/>
  <c r="Z96" i="7"/>
  <c r="U96" i="7"/>
  <c r="P96" i="7"/>
  <c r="L96" i="7"/>
  <c r="H96" i="7"/>
  <c r="C96" i="7"/>
  <c r="AZ100" i="7"/>
  <c r="AU100" i="7"/>
  <c r="AP100" i="7"/>
  <c r="AL100" i="7"/>
  <c r="AH100" i="7"/>
  <c r="AD100" i="7"/>
  <c r="Z100" i="7"/>
  <c r="U100" i="7"/>
  <c r="P100" i="7"/>
  <c r="L100" i="7"/>
  <c r="H100" i="7"/>
  <c r="C100" i="7"/>
  <c r="L103" i="7"/>
  <c r="Z103" i="7"/>
  <c r="AL103" i="7"/>
  <c r="AZ103" i="7"/>
  <c r="AU103" i="7"/>
  <c r="U103" i="7" l="1"/>
  <c r="P103" i="7"/>
  <c r="H103" i="7"/>
  <c r="C103" i="7"/>
  <c r="AP102" i="7"/>
  <c r="AD102" i="7"/>
  <c r="P102" i="7"/>
  <c r="C102" i="7"/>
  <c r="AP99" i="7"/>
  <c r="AD99" i="7"/>
  <c r="P99" i="7"/>
  <c r="C99" i="7"/>
  <c r="AD103" i="7" l="1"/>
  <c r="AH103" i="7"/>
  <c r="AP103" i="7"/>
  <c r="AP95" i="7"/>
  <c r="AU51" i="7" s="1"/>
  <c r="AD95" i="7"/>
  <c r="AD51" i="7" s="1"/>
  <c r="P95" i="7"/>
  <c r="L51" i="7" s="1"/>
  <c r="C95" i="7"/>
  <c r="H51" i="7" s="1"/>
  <c r="AP93" i="7"/>
  <c r="AD93" i="7"/>
  <c r="P93" i="7"/>
  <c r="C93" i="7"/>
  <c r="AP91" i="7"/>
  <c r="AD91" i="7"/>
  <c r="P91" i="7"/>
  <c r="C91" i="7"/>
  <c r="AP89" i="7"/>
  <c r="AD89" i="7"/>
  <c r="P89" i="7"/>
  <c r="C89" i="7"/>
  <c r="AP87" i="7"/>
  <c r="AD87" i="7"/>
  <c r="P87" i="7"/>
  <c r="C87" i="7"/>
  <c r="BJ66" i="7"/>
  <c r="AZ88" i="7" l="1"/>
  <c r="AY27" i="7" s="1"/>
  <c r="H88" i="7"/>
  <c r="H27" i="7" s="1"/>
  <c r="C88" i="7"/>
  <c r="C27" i="7" s="1"/>
  <c r="AH88" i="7"/>
  <c r="AH27" i="7" s="1"/>
  <c r="AD88" i="7"/>
  <c r="AD27" i="7" s="1"/>
  <c r="Z88" i="7"/>
  <c r="Y27" i="7" s="1"/>
  <c r="AU88" i="7"/>
  <c r="AU27" i="7" s="1"/>
  <c r="AP88" i="7"/>
  <c r="AP27" i="7" s="1"/>
  <c r="AL88" i="7"/>
  <c r="AL27" i="7" s="1"/>
  <c r="P88" i="7"/>
  <c r="P27" i="7" s="1"/>
  <c r="L88" i="7"/>
  <c r="L27" i="7" s="1"/>
  <c r="U88" i="7"/>
  <c r="U27" i="7" s="1"/>
  <c r="P51" i="7"/>
  <c r="AH51" i="7"/>
  <c r="AY51" i="7"/>
  <c r="Y51" i="7"/>
  <c r="U51" i="7"/>
  <c r="C51" i="7"/>
  <c r="AL51" i="7"/>
  <c r="AP51" i="7"/>
  <c r="BI74" i="7" l="1"/>
  <c r="BJ74" i="7"/>
  <c r="Y66" i="7" l="1"/>
  <c r="AH66" i="7"/>
  <c r="AY66" i="7"/>
  <c r="AU66" i="7"/>
  <c r="AP66" i="7"/>
  <c r="AY75" i="7" l="1"/>
  <c r="AU75" i="7"/>
  <c r="AL75" i="7"/>
  <c r="AH75" i="7"/>
  <c r="P75" i="7"/>
  <c r="L75" i="7"/>
  <c r="H75" i="7"/>
  <c r="C75" i="7"/>
  <c r="BI66" i="7"/>
  <c r="BI56" i="7"/>
  <c r="AD75" i="7" l="1"/>
  <c r="Y75" i="7"/>
  <c r="U75" i="7"/>
  <c r="BI40" i="7"/>
  <c r="BJ40" i="7" l="1"/>
  <c r="BJ27" i="7" l="1"/>
  <c r="BK27" i="7" l="1"/>
  <c r="BK66" i="7"/>
  <c r="BK56" i="7"/>
  <c r="BJ56" i="7"/>
  <c r="BK51" i="7"/>
  <c r="BK40" i="7"/>
  <c r="BI39" i="7"/>
  <c r="BI25" i="7"/>
  <c r="BI24" i="7"/>
  <c r="BJ75" i="7" l="1"/>
  <c r="BJ76" i="7" s="1"/>
  <c r="BK75" i="7"/>
  <c r="BI27" i="7"/>
  <c r="BJ79" i="7" l="1"/>
  <c r="BI75" i="7"/>
  <c r="BI10" i="7"/>
  <c r="AP75" i="7"/>
  <c r="BK77" i="7" s="1"/>
</calcChain>
</file>

<file path=xl/sharedStrings.xml><?xml version="1.0" encoding="utf-8"?>
<sst xmlns="http://schemas.openxmlformats.org/spreadsheetml/2006/main" count="124" uniqueCount="97">
  <si>
    <t>Digital Total</t>
  </si>
  <si>
    <t>2014 Net Total</t>
  </si>
  <si>
    <t>Variance</t>
  </si>
  <si>
    <t>Impressions</t>
  </si>
  <si>
    <t>Email Prospecting</t>
  </si>
  <si>
    <t>Desktop Display</t>
  </si>
  <si>
    <t>Mobile Display</t>
  </si>
  <si>
    <t>Trip Advisor Total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</si>
  <si>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</si>
  <si>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</si>
  <si>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</si>
  <si>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</si>
  <si>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</si>
  <si>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</si>
  <si>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</si>
  <si>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</si>
  <si>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</si>
  <si>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</si>
  <si>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</si>
  <si>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</si>
  <si>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Pinterest</t>
  </si>
  <si>
    <t>OTHER</t>
  </si>
  <si>
    <t>Other Totals</t>
  </si>
  <si>
    <t>Twitter</t>
  </si>
  <si>
    <t>Campaign: Shoulder Season</t>
  </si>
  <si>
    <t>Campaign: Peak Season (Fly Markets)</t>
  </si>
  <si>
    <t>Campaign: All Year</t>
  </si>
  <si>
    <t>Winter Conquesting</t>
  </si>
  <si>
    <t>Audience Segment (Ski and Outdoor)</t>
  </si>
  <si>
    <t>Spring/Summer Conquesting</t>
  </si>
  <si>
    <t>Audience Segment (Outdoor)</t>
  </si>
  <si>
    <t>Media Commission</t>
  </si>
  <si>
    <t>Net Media Investment</t>
  </si>
  <si>
    <t>TOTAL SPEND</t>
  </si>
  <si>
    <t>Digital Ad Serving</t>
  </si>
  <si>
    <t>Sunset Magazine 1/2 or Full Page (So Cal: 285,000)</t>
  </si>
  <si>
    <t>Ad Serving Fee</t>
  </si>
  <si>
    <t>INCREMENTAL SPEND</t>
  </si>
  <si>
    <t>Digital Billboards</t>
  </si>
  <si>
    <t>Weekend Sherpa</t>
  </si>
  <si>
    <t>Facebook/Instagram</t>
  </si>
  <si>
    <t>Email Prospecting Campaigns</t>
  </si>
  <si>
    <t>Incremental Spend Totals</t>
  </si>
  <si>
    <t>RADIO</t>
  </si>
  <si>
    <t>Radio</t>
  </si>
  <si>
    <t>Campaign Schedule</t>
  </si>
  <si>
    <t>2017-18 Net Cost</t>
  </si>
  <si>
    <t>3Q 2017</t>
  </si>
  <si>
    <t>4Q 2017</t>
  </si>
  <si>
    <t>1Q 2018</t>
  </si>
  <si>
    <t>2Q 2018</t>
  </si>
  <si>
    <t>2017-18 MEDIA FLOWCHART</t>
  </si>
  <si>
    <t>Search Marketing</t>
  </si>
  <si>
    <t>Retargeting Display</t>
  </si>
  <si>
    <t>Retargeting Video</t>
  </si>
  <si>
    <t>Snapchat</t>
  </si>
  <si>
    <t>Programmatic Native</t>
  </si>
  <si>
    <t>Programmatic Display (GeoFence, Mobile, Desktop, etc)</t>
  </si>
  <si>
    <t>Video (Youtube)</t>
  </si>
  <si>
    <t>DIGITAL ADVERTISING</t>
  </si>
  <si>
    <t>TRIPADVISOR</t>
  </si>
  <si>
    <t>PAID SOCIAL</t>
  </si>
  <si>
    <t>EMAIL MARKETING</t>
  </si>
  <si>
    <t>Rich Media</t>
  </si>
  <si>
    <t>Email Marketing Total</t>
  </si>
  <si>
    <t>Digital Outdoor (LA)</t>
  </si>
  <si>
    <t>SUMMER</t>
  </si>
  <si>
    <t>FALL</t>
  </si>
  <si>
    <t>WINTER</t>
  </si>
  <si>
    <t>SPRING</t>
  </si>
  <si>
    <t>CAMPAIGN: CONSUMER</t>
  </si>
  <si>
    <t>WinterWonderGrass - Digital</t>
  </si>
  <si>
    <t>FB/Insta Social: Timeline</t>
  </si>
  <si>
    <t>FB/Insta Social: Carousel</t>
  </si>
  <si>
    <t>FB/Insta Social: Video</t>
  </si>
  <si>
    <t>FB/Insta Social: Conquesting</t>
  </si>
  <si>
    <t>FB/Insta Retargeting Social</t>
  </si>
  <si>
    <t>Total spend</t>
  </si>
  <si>
    <t>Q3</t>
  </si>
  <si>
    <t>Q4</t>
  </si>
  <si>
    <t>Q1</t>
  </si>
  <si>
    <t>Q2</t>
  </si>
  <si>
    <t>July</t>
  </si>
  <si>
    <t>Aug</t>
  </si>
  <si>
    <t>Sept</t>
  </si>
  <si>
    <t>Oct</t>
  </si>
  <si>
    <t>Nov</t>
  </si>
  <si>
    <t>Dec</t>
  </si>
  <si>
    <t>Jan</t>
  </si>
  <si>
    <t>Feb</t>
  </si>
  <si>
    <t>March</t>
  </si>
  <si>
    <t>April</t>
  </si>
  <si>
    <t>May</t>
  </si>
  <si>
    <t>June</t>
  </si>
  <si>
    <t>Fix This</t>
  </si>
  <si>
    <t>TBD</t>
  </si>
  <si>
    <t>Experiential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</si>
</sst>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_);\(0\)"/>
    <numFmt numFmtId="166" formatCode="_(* #,##0_);_(* \(#,##0\);_(* &quot;-&quot;??_);_(@_)"/>
    <numFmt numFmtId="167" formatCode="&quot;$&quot;#,##0.00"/>
  </numFmts>
  <fonts count="26">
    <font>
      <sz val="10"/>
      <name val="Arial"/>
    </font>
    <font>
      <sz val="10"/>
      <name val="Arial"/>
      <family val="2"/>
    </font>
    <font>
      <sz val="10"/>
      <name val="Garamond"/>
      <family val="1"/>
    </font>
    <font>
      <b/>
      <sz val="12"/>
      <name val="Arial"/>
      <family val="2"/>
    </font>
    <font>
      <sz val="12"/>
      <name val="Arial"/>
      <family val="2"/>
    </font>
    <font>
      <i/>
      <sz val="12"/>
      <color indexed="53"/>
      <name val="Arial"/>
      <family val="2"/>
    </font>
    <font>
      <b/>
      <sz val="14"/>
      <name val="Arial"/>
      <family val="2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28"/>
      <name val="Knockout HTF50-Welterweight"/>
      <family val="3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Arial"/>
      <family val="2"/>
    </font>
    <font>
      <sz val="20"/>
      <name val="Arial"/>
      <family val="2"/>
    </font>
    <font>
      <sz val="32"/>
      <color indexed="20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sz val="12"/>
      <color rgb="FF0070C0"/>
      <name val="Calibri"/>
      <family val="2"/>
      <scheme val="minor"/>
    </font>
    <font>
      <sz val="24"/>
      <name val="Knockout HTF50-Welterweight"/>
      <family val="3"/>
    </font>
    <font>
      <sz val="20"/>
      <name val="Knockout HTF50-Welterweight"/>
      <family val="3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Up">
        <bgColor theme="9" tint="0.59999389629810485"/>
      </patternFill>
    </fill>
    <fill>
      <patternFill patternType="lightUp">
        <bgColor theme="6" tint="0.59999389629810485"/>
      </patternFill>
    </fill>
    <fill>
      <patternFill patternType="lightUp">
        <bgColor theme="7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86">
    <xf numFmtId="0" fontId="0" fillId="0" borderId="0" xfId="0"/>
    <xf numFmtId="0" fontId="4" fillId="0" borderId="0" xfId="2" applyFont="1" applyAlignment="1"/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/>
    <xf numFmtId="164" fontId="5" fillId="0" borderId="0" xfId="0" applyNumberFormat="1" applyFont="1" applyBorder="1" applyAlignment="1"/>
    <xf numFmtId="0" fontId="4" fillId="0" borderId="0" xfId="2" applyFont="1" applyBorder="1" applyAlignment="1"/>
    <xf numFmtId="0" fontId="4" fillId="0" borderId="0" xfId="2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4" fillId="0" borderId="0" xfId="2" applyFont="1" applyFill="1" applyBorder="1" applyAlignment="1">
      <alignment horizontal="center"/>
    </xf>
    <xf numFmtId="7" fontId="12" fillId="4" borderId="11" xfId="0" applyNumberFormat="1" applyFont="1" applyFill="1" applyBorder="1" applyAlignment="1">
      <alignment horizontal="center" vertical="center"/>
    </xf>
    <xf numFmtId="3" fontId="14" fillId="4" borderId="6" xfId="0" applyNumberFormat="1" applyFont="1" applyFill="1" applyBorder="1" applyAlignment="1">
      <alignment horizontal="center" vertical="center"/>
    </xf>
    <xf numFmtId="1" fontId="10" fillId="0" borderId="19" xfId="0" applyNumberFormat="1" applyFont="1" applyFill="1" applyBorder="1" applyAlignment="1" applyProtection="1">
      <alignment horizontal="center" vertical="center"/>
      <protection locked="0"/>
    </xf>
    <xf numFmtId="1" fontId="10" fillId="0" borderId="20" xfId="0" applyNumberFormat="1" applyFont="1" applyFill="1" applyBorder="1" applyAlignment="1" applyProtection="1">
      <alignment horizontal="center" vertical="center"/>
      <protection locked="0"/>
    </xf>
    <xf numFmtId="1" fontId="10" fillId="0" borderId="21" xfId="0" applyNumberFormat="1" applyFont="1" applyFill="1" applyBorder="1" applyAlignment="1" applyProtection="1">
      <alignment horizontal="center" vertical="center"/>
      <protection locked="0"/>
    </xf>
    <xf numFmtId="1" fontId="10" fillId="0" borderId="22" xfId="0" applyNumberFormat="1" applyFont="1" applyFill="1" applyBorder="1" applyAlignment="1" applyProtection="1">
      <alignment horizontal="center" vertical="center"/>
      <protection locked="0"/>
    </xf>
    <xf numFmtId="7" fontId="10" fillId="3" borderId="18" xfId="0" applyNumberFormat="1" applyFont="1" applyFill="1" applyBorder="1" applyAlignment="1">
      <alignment horizontal="center" vertical="center"/>
    </xf>
    <xf numFmtId="7" fontId="10" fillId="3" borderId="23" xfId="0" applyNumberFormat="1" applyFont="1" applyFill="1" applyBorder="1" applyAlignment="1">
      <alignment horizontal="center" vertical="center"/>
    </xf>
    <xf numFmtId="7" fontId="12" fillId="4" borderId="15" xfId="0" applyNumberFormat="1" applyFont="1" applyFill="1" applyBorder="1" applyAlignment="1">
      <alignment horizontal="center" vertical="center"/>
    </xf>
    <xf numFmtId="0" fontId="10" fillId="0" borderId="0" xfId="2" applyFont="1" applyAlignment="1">
      <alignment horizontal="center"/>
    </xf>
    <xf numFmtId="0" fontId="10" fillId="0" borderId="0" xfId="2" applyFont="1" applyAlignment="1"/>
    <xf numFmtId="7" fontId="8" fillId="5" borderId="11" xfId="0" applyNumberFormat="1" applyFont="1" applyFill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/>
    </xf>
    <xf numFmtId="0" fontId="4" fillId="0" borderId="0" xfId="2" applyFont="1" applyAlignment="1">
      <alignment vertical="center"/>
    </xf>
    <xf numFmtId="0" fontId="11" fillId="0" borderId="0" xfId="2" applyFont="1" applyAlignment="1">
      <alignment horizontal="center"/>
    </xf>
    <xf numFmtId="0" fontId="11" fillId="0" borderId="0" xfId="2" applyFont="1" applyAlignment="1"/>
    <xf numFmtId="1" fontId="10" fillId="0" borderId="27" xfId="0" applyNumberFormat="1" applyFont="1" applyFill="1" applyBorder="1" applyAlignment="1" applyProtection="1">
      <alignment horizontal="center" vertical="center"/>
      <protection locked="0"/>
    </xf>
    <xf numFmtId="3" fontId="14" fillId="6" borderId="10" xfId="0" applyNumberFormat="1" applyFont="1" applyFill="1" applyBorder="1" applyAlignment="1">
      <alignment horizontal="center"/>
    </xf>
    <xf numFmtId="3" fontId="14" fillId="6" borderId="10" xfId="0" applyNumberFormat="1" applyFont="1" applyFill="1" applyBorder="1" applyAlignment="1">
      <alignment horizontal="center" vertical="center"/>
    </xf>
    <xf numFmtId="164" fontId="12" fillId="6" borderId="17" xfId="0" applyNumberFormat="1" applyFont="1" applyFill="1" applyBorder="1" applyAlignment="1">
      <alignment horizontal="center" vertical="center"/>
    </xf>
    <xf numFmtId="3" fontId="12" fillId="4" borderId="6" xfId="0" applyNumberFormat="1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7" fontId="10" fillId="3" borderId="32" xfId="0" applyNumberFormat="1" applyFont="1" applyFill="1" applyBorder="1" applyAlignment="1">
      <alignment horizontal="center" vertical="center"/>
    </xf>
    <xf numFmtId="1" fontId="10" fillId="0" borderId="37" xfId="0" applyNumberFormat="1" applyFont="1" applyFill="1" applyBorder="1" applyAlignment="1" applyProtection="1">
      <alignment horizontal="center" vertical="center"/>
      <protection locked="0"/>
    </xf>
    <xf numFmtId="1" fontId="10" fillId="0" borderId="36" xfId="0" applyNumberFormat="1" applyFont="1" applyFill="1" applyBorder="1" applyAlignment="1" applyProtection="1">
      <alignment horizontal="center" vertical="center"/>
      <protection locked="0"/>
    </xf>
    <xf numFmtId="1" fontId="10" fillId="0" borderId="39" xfId="0" applyNumberFormat="1" applyFont="1" applyFill="1" applyBorder="1" applyAlignment="1" applyProtection="1">
      <alignment horizontal="center" vertical="center"/>
      <protection locked="0"/>
    </xf>
    <xf numFmtId="1" fontId="10" fillId="0" borderId="34" xfId="0" applyNumberFormat="1" applyFont="1" applyFill="1" applyBorder="1" applyAlignment="1" applyProtection="1">
      <alignment horizontal="center" vertical="center"/>
      <protection locked="0"/>
    </xf>
    <xf numFmtId="1" fontId="10" fillId="0" borderId="35" xfId="0" applyNumberFormat="1" applyFont="1" applyFill="1" applyBorder="1" applyAlignment="1" applyProtection="1">
      <alignment horizontal="center" vertical="center"/>
      <protection locked="0"/>
    </xf>
    <xf numFmtId="164" fontId="12" fillId="9" borderId="6" xfId="0" applyNumberFormat="1" applyFont="1" applyFill="1" applyBorder="1" applyAlignment="1">
      <alignment horizontal="center" vertical="center"/>
    </xf>
    <xf numFmtId="0" fontId="15" fillId="0" borderId="11" xfId="2" applyFont="1" applyFill="1" applyBorder="1" applyAlignment="1">
      <alignment horizontal="left" vertical="center"/>
    </xf>
    <xf numFmtId="7" fontId="16" fillId="3" borderId="17" xfId="0" applyNumberFormat="1" applyFont="1" applyFill="1" applyBorder="1" applyAlignment="1">
      <alignment horizontal="center" vertical="center"/>
    </xf>
    <xf numFmtId="7" fontId="12" fillId="4" borderId="6" xfId="0" applyNumberFormat="1" applyFont="1" applyFill="1" applyBorder="1" applyAlignment="1">
      <alignment horizontal="center" vertical="center"/>
    </xf>
    <xf numFmtId="7" fontId="10" fillId="3" borderId="2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17" fillId="7" borderId="11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vertical="center"/>
    </xf>
    <xf numFmtId="0" fontId="4" fillId="0" borderId="0" xfId="2" applyFont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15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3" fontId="10" fillId="6" borderId="10" xfId="0" applyNumberFormat="1" applyFont="1" applyFill="1" applyBorder="1" applyAlignment="1" applyProtection="1">
      <alignment horizontal="center"/>
      <protection locked="0"/>
    </xf>
    <xf numFmtId="3" fontId="11" fillId="6" borderId="31" xfId="0" applyNumberFormat="1" applyFont="1" applyFill="1" applyBorder="1" applyAlignment="1" applyProtection="1">
      <alignment horizontal="center" vertical="center"/>
      <protection locked="0"/>
    </xf>
    <xf numFmtId="3" fontId="12" fillId="6" borderId="17" xfId="0" applyNumberFormat="1" applyFont="1" applyFill="1" applyBorder="1" applyAlignment="1">
      <alignment horizontal="center" vertical="center"/>
    </xf>
    <xf numFmtId="3" fontId="14" fillId="10" borderId="6" xfId="0" applyNumberFormat="1" applyFont="1" applyFill="1" applyBorder="1" applyAlignment="1" applyProtection="1">
      <alignment horizontal="center" vertical="center"/>
    </xf>
    <xf numFmtId="3" fontId="12" fillId="9" borderId="6" xfId="0" applyNumberFormat="1" applyFont="1" applyFill="1" applyBorder="1" applyAlignment="1">
      <alignment horizontal="center" vertical="center"/>
    </xf>
    <xf numFmtId="164" fontId="17" fillId="7" borderId="6" xfId="0" applyNumberFormat="1" applyFont="1" applyFill="1" applyBorder="1" applyAlignment="1" applyProtection="1">
      <alignment horizontal="center" vertical="center"/>
    </xf>
    <xf numFmtId="164" fontId="12" fillId="6" borderId="41" xfId="0" applyNumberFormat="1" applyFont="1" applyFill="1" applyBorder="1" applyAlignment="1">
      <alignment horizontal="center" vertical="center"/>
    </xf>
    <xf numFmtId="3" fontId="13" fillId="4" borderId="6" xfId="0" applyNumberFormat="1" applyFont="1" applyFill="1" applyBorder="1" applyAlignment="1" applyProtection="1">
      <alignment horizontal="center" vertical="center"/>
      <protection locked="0"/>
    </xf>
    <xf numFmtId="164" fontId="14" fillId="6" borderId="17" xfId="0" applyNumberFormat="1" applyFont="1" applyFill="1" applyBorder="1" applyAlignment="1" applyProtection="1">
      <alignment horizontal="center" vertical="center"/>
    </xf>
    <xf numFmtId="164" fontId="14" fillId="6" borderId="41" xfId="0" applyNumberFormat="1" applyFont="1" applyFill="1" applyBorder="1" applyAlignment="1" applyProtection="1">
      <alignment horizontal="center" vertical="center"/>
    </xf>
    <xf numFmtId="1" fontId="7" fillId="4" borderId="31" xfId="0" applyNumberFormat="1" applyFont="1" applyFill="1" applyBorder="1" applyAlignment="1" applyProtection="1">
      <alignment horizontal="center" vertical="center"/>
    </xf>
    <xf numFmtId="3" fontId="7" fillId="4" borderId="31" xfId="0" applyNumberFormat="1" applyFont="1" applyFill="1" applyBorder="1" applyAlignment="1" applyProtection="1">
      <alignment horizontal="center" vertical="center"/>
      <protection locked="0"/>
    </xf>
    <xf numFmtId="1" fontId="14" fillId="6" borderId="6" xfId="0" applyNumberFormat="1" applyFont="1" applyFill="1" applyBorder="1" applyAlignment="1" applyProtection="1">
      <alignment horizontal="center" vertical="top" wrapText="1"/>
      <protection locked="0"/>
    </xf>
    <xf numFmtId="3" fontId="14" fillId="6" borderId="6" xfId="0" applyNumberFormat="1" applyFont="1" applyFill="1" applyBorder="1" applyAlignment="1">
      <alignment horizontal="center"/>
    </xf>
    <xf numFmtId="164" fontId="12" fillId="10" borderId="6" xfId="0" applyNumberFormat="1" applyFont="1" applyFill="1" applyBorder="1" applyAlignment="1" applyProtection="1">
      <alignment horizontal="center" vertical="center"/>
    </xf>
    <xf numFmtId="0" fontId="4" fillId="0" borderId="0" xfId="2" applyFont="1" applyAlignment="1">
      <alignment horizontal="center"/>
    </xf>
    <xf numFmtId="7" fontId="16" fillId="3" borderId="16" xfId="0" applyNumberFormat="1" applyFont="1" applyFill="1" applyBorder="1" applyAlignment="1">
      <alignment horizontal="center" vertical="center"/>
    </xf>
    <xf numFmtId="7" fontId="16" fillId="3" borderId="32" xfId="0" applyNumberFormat="1" applyFont="1" applyFill="1" applyBorder="1" applyAlignment="1">
      <alignment horizontal="center" vertical="center"/>
    </xf>
    <xf numFmtId="7" fontId="16" fillId="3" borderId="18" xfId="0" applyNumberFormat="1" applyFont="1" applyFill="1" applyBorder="1" applyAlignment="1">
      <alignment horizontal="center" vertical="center"/>
    </xf>
    <xf numFmtId="0" fontId="19" fillId="0" borderId="0" xfId="2" applyFont="1" applyAlignment="1"/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9" fillId="0" borderId="0" xfId="2" applyFont="1" applyFill="1" applyAlignment="1">
      <alignment horizontal="left"/>
    </xf>
    <xf numFmtId="0" fontId="18" fillId="0" borderId="0" xfId="2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 vertical="center"/>
    </xf>
    <xf numFmtId="7" fontId="16" fillId="0" borderId="18" xfId="0" applyNumberFormat="1" applyFont="1" applyFill="1" applyBorder="1" applyAlignment="1">
      <alignment horizontal="center" vertical="center"/>
    </xf>
    <xf numFmtId="7" fontId="16" fillId="0" borderId="23" xfId="0" applyNumberFormat="1" applyFont="1" applyFill="1" applyBorder="1" applyAlignment="1">
      <alignment horizontal="center" vertical="center"/>
    </xf>
    <xf numFmtId="3" fontId="14" fillId="7" borderId="6" xfId="0" applyNumberFormat="1" applyFont="1" applyFill="1" applyBorder="1" applyAlignment="1" applyProtection="1">
      <alignment horizontal="center" vertical="center"/>
    </xf>
    <xf numFmtId="3" fontId="12" fillId="7" borderId="6" xfId="0" applyNumberFormat="1" applyFont="1" applyFill="1" applyBorder="1" applyAlignment="1" applyProtection="1">
      <alignment horizontal="center" vertical="center"/>
    </xf>
    <xf numFmtId="1" fontId="10" fillId="4" borderId="7" xfId="0" applyNumberFormat="1" applyFont="1" applyFill="1" applyBorder="1" applyAlignment="1" applyProtection="1">
      <alignment horizontal="center" vertical="center"/>
      <protection locked="0"/>
    </xf>
    <xf numFmtId="1" fontId="10" fillId="4" borderId="3" xfId="0" applyNumberFormat="1" applyFont="1" applyFill="1" applyBorder="1" applyAlignment="1" applyProtection="1">
      <alignment horizontal="center" vertical="center"/>
      <protection locked="0"/>
    </xf>
    <xf numFmtId="1" fontId="10" fillId="4" borderId="14" xfId="0" applyNumberFormat="1" applyFont="1" applyFill="1" applyBorder="1" applyAlignment="1" applyProtection="1">
      <alignment horizontal="center" vertical="center"/>
      <protection locked="0"/>
    </xf>
    <xf numFmtId="1" fontId="10" fillId="4" borderId="4" xfId="0" applyNumberFormat="1" applyFont="1" applyFill="1" applyBorder="1" applyAlignment="1" applyProtection="1">
      <alignment horizontal="center" vertical="center"/>
      <protection locked="0"/>
    </xf>
    <xf numFmtId="1" fontId="10" fillId="5" borderId="3" xfId="0" applyNumberFormat="1" applyFont="1" applyFill="1" applyBorder="1" applyAlignment="1" applyProtection="1">
      <alignment horizontal="center" vertical="center"/>
      <protection locked="0"/>
    </xf>
    <xf numFmtId="1" fontId="10" fillId="5" borderId="14" xfId="0" applyNumberFormat="1" applyFont="1" applyFill="1" applyBorder="1" applyAlignment="1" applyProtection="1">
      <alignment horizontal="center" vertical="center"/>
      <protection locked="0"/>
    </xf>
    <xf numFmtId="1" fontId="10" fillId="5" borderId="4" xfId="0" applyNumberFormat="1" applyFont="1" applyFill="1" applyBorder="1" applyAlignment="1" applyProtection="1">
      <alignment horizontal="center" vertical="center"/>
      <protection locked="0"/>
    </xf>
    <xf numFmtId="0" fontId="15" fillId="8" borderId="13" xfId="2" applyFont="1" applyFill="1" applyBorder="1" applyAlignment="1">
      <alignment vertical="center"/>
    </xf>
    <xf numFmtId="0" fontId="15" fillId="8" borderId="12" xfId="2" applyFont="1" applyFill="1" applyBorder="1" applyAlignment="1">
      <alignment vertical="center"/>
    </xf>
    <xf numFmtId="0" fontId="4" fillId="11" borderId="0" xfId="2" applyFont="1" applyFill="1" applyAlignment="1"/>
    <xf numFmtId="0" fontId="4" fillId="13" borderId="0" xfId="2" applyFont="1" applyFill="1" applyBorder="1" applyAlignment="1"/>
    <xf numFmtId="0" fontId="4" fillId="12" borderId="0" xfId="2" applyFont="1" applyFill="1" applyAlignment="1"/>
    <xf numFmtId="166" fontId="17" fillId="7" borderId="6" xfId="3" applyNumberFormat="1" applyFont="1" applyFill="1" applyBorder="1" applyAlignment="1" applyProtection="1">
      <alignment horizontal="center" vertical="center"/>
    </xf>
    <xf numFmtId="0" fontId="8" fillId="0" borderId="12" xfId="2" applyFont="1" applyBorder="1" applyAlignment="1"/>
    <xf numFmtId="164" fontId="8" fillId="0" borderId="48" xfId="2" applyNumberFormat="1" applyFont="1" applyBorder="1" applyAlignment="1"/>
    <xf numFmtId="164" fontId="22" fillId="7" borderId="49" xfId="2" applyNumberFormat="1" applyFont="1" applyFill="1" applyBorder="1" applyAlignment="1">
      <alignment horizontal="center"/>
    </xf>
    <xf numFmtId="164" fontId="22" fillId="7" borderId="1" xfId="2" applyNumberFormat="1" applyFont="1" applyFill="1" applyBorder="1" applyAlignment="1">
      <alignment horizontal="center"/>
    </xf>
    <xf numFmtId="164" fontId="22" fillId="7" borderId="48" xfId="2" applyNumberFormat="1" applyFont="1" applyFill="1" applyBorder="1" applyAlignment="1">
      <alignment horizontal="center"/>
    </xf>
    <xf numFmtId="1" fontId="12" fillId="9" borderId="6" xfId="0" applyNumberFormat="1" applyFont="1" applyFill="1" applyBorder="1" applyAlignment="1">
      <alignment horizontal="center" vertical="center"/>
    </xf>
    <xf numFmtId="1" fontId="10" fillId="5" borderId="5" xfId="0" applyNumberFormat="1" applyFont="1" applyFill="1" applyBorder="1" applyAlignment="1" applyProtection="1">
      <alignment horizontal="center" vertical="center"/>
      <protection locked="0"/>
    </xf>
    <xf numFmtId="164" fontId="17" fillId="7" borderId="44" xfId="0" applyNumberFormat="1" applyFont="1" applyFill="1" applyBorder="1" applyAlignment="1" applyProtection="1">
      <alignment vertical="center"/>
      <protection locked="0"/>
    </xf>
    <xf numFmtId="164" fontId="17" fillId="7" borderId="47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164" fontId="14" fillId="6" borderId="10" xfId="0" applyNumberFormat="1" applyFont="1" applyFill="1" applyBorder="1" applyAlignment="1" applyProtection="1">
      <alignment horizontal="center" vertical="center"/>
    </xf>
    <xf numFmtId="1" fontId="10" fillId="0" borderId="21" xfId="4" applyNumberFormat="1" applyFont="1" applyFill="1" applyBorder="1" applyAlignment="1" applyProtection="1">
      <alignment horizontal="center" vertical="center"/>
      <protection locked="0"/>
    </xf>
    <xf numFmtId="1" fontId="10" fillId="0" borderId="22" xfId="4" applyNumberFormat="1" applyFont="1" applyFill="1" applyBorder="1" applyAlignment="1" applyProtection="1">
      <alignment horizontal="center" vertical="center"/>
      <protection locked="0"/>
    </xf>
    <xf numFmtId="164" fontId="12" fillId="6" borderId="17" xfId="4" applyNumberFormat="1" applyFont="1" applyFill="1" applyBorder="1" applyAlignment="1">
      <alignment horizontal="center" vertical="center"/>
    </xf>
    <xf numFmtId="3" fontId="12" fillId="4" borderId="6" xfId="4" applyNumberFormat="1" applyFont="1" applyFill="1" applyBorder="1" applyAlignment="1">
      <alignment horizontal="center" vertical="center"/>
    </xf>
    <xf numFmtId="1" fontId="10" fillId="0" borderId="36" xfId="4" applyNumberFormat="1" applyFont="1" applyFill="1" applyBorder="1" applyAlignment="1" applyProtection="1">
      <alignment horizontal="center" vertical="center"/>
      <protection locked="0"/>
    </xf>
    <xf numFmtId="1" fontId="10" fillId="0" borderId="39" xfId="4" applyNumberFormat="1" applyFont="1" applyFill="1" applyBorder="1" applyAlignment="1" applyProtection="1">
      <alignment horizontal="center" vertical="center"/>
      <protection locked="0"/>
    </xf>
    <xf numFmtId="164" fontId="12" fillId="9" borderId="6" xfId="4" applyNumberFormat="1" applyFont="1" applyFill="1" applyBorder="1" applyAlignment="1">
      <alignment horizontal="center" vertical="center"/>
    </xf>
    <xf numFmtId="7" fontId="16" fillId="3" borderId="17" xfId="4" applyNumberFormat="1" applyFont="1" applyFill="1" applyBorder="1" applyAlignment="1">
      <alignment horizontal="center" vertical="center"/>
    </xf>
    <xf numFmtId="7" fontId="12" fillId="4" borderId="6" xfId="4" applyNumberFormat="1" applyFont="1" applyFill="1" applyBorder="1" applyAlignment="1">
      <alignment horizontal="center" vertical="center"/>
    </xf>
    <xf numFmtId="1" fontId="10" fillId="4" borderId="7" xfId="4" applyNumberFormat="1" applyFont="1" applyFill="1" applyBorder="1" applyAlignment="1" applyProtection="1">
      <alignment horizontal="center" vertical="center"/>
      <protection locked="0"/>
    </xf>
    <xf numFmtId="1" fontId="10" fillId="4" borderId="3" xfId="4" applyNumberFormat="1" applyFont="1" applyFill="1" applyBorder="1" applyAlignment="1" applyProtection="1">
      <alignment horizontal="center" vertical="center"/>
      <protection locked="0"/>
    </xf>
    <xf numFmtId="1" fontId="10" fillId="4" borderId="14" xfId="4" applyNumberFormat="1" applyFont="1" applyFill="1" applyBorder="1" applyAlignment="1" applyProtection="1">
      <alignment horizontal="center" vertical="center"/>
      <protection locked="0"/>
    </xf>
    <xf numFmtId="1" fontId="10" fillId="4" borderId="4" xfId="4" applyNumberFormat="1" applyFont="1" applyFill="1" applyBorder="1" applyAlignment="1" applyProtection="1">
      <alignment horizontal="center" vertical="center"/>
      <protection locked="0"/>
    </xf>
    <xf numFmtId="1" fontId="10" fillId="5" borderId="3" xfId="4" applyNumberFormat="1" applyFont="1" applyFill="1" applyBorder="1" applyAlignment="1" applyProtection="1">
      <alignment horizontal="center" vertical="center"/>
      <protection locked="0"/>
    </xf>
    <xf numFmtId="1" fontId="10" fillId="5" borderId="14" xfId="4" applyNumberFormat="1" applyFont="1" applyFill="1" applyBorder="1" applyAlignment="1" applyProtection="1">
      <alignment horizontal="center" vertical="center"/>
      <protection locked="0"/>
    </xf>
    <xf numFmtId="1" fontId="10" fillId="5" borderId="4" xfId="4" applyNumberFormat="1" applyFont="1" applyFill="1" applyBorder="1" applyAlignment="1" applyProtection="1">
      <alignment horizontal="center" vertical="center"/>
      <protection locked="0"/>
    </xf>
    <xf numFmtId="1" fontId="12" fillId="9" borderId="6" xfId="4" applyNumberFormat="1" applyFont="1" applyFill="1" applyBorder="1" applyAlignment="1">
      <alignment horizontal="center" vertical="center"/>
    </xf>
    <xf numFmtId="1" fontId="23" fillId="0" borderId="22" xfId="4" applyNumberFormat="1" applyFont="1" applyFill="1" applyBorder="1" applyAlignment="1" applyProtection="1">
      <alignment horizontal="center" vertical="center"/>
      <protection locked="0"/>
    </xf>
    <xf numFmtId="1" fontId="10" fillId="0" borderId="0" xfId="4" applyNumberFormat="1" applyFont="1" applyFill="1" applyBorder="1" applyAlignment="1" applyProtection="1">
      <alignment horizontal="center" vertical="center"/>
      <protection locked="0"/>
    </xf>
    <xf numFmtId="7" fontId="16" fillId="3" borderId="31" xfId="4" applyNumberFormat="1" applyFont="1" applyFill="1" applyBorder="1" applyAlignment="1">
      <alignment horizontal="center" vertical="center"/>
    </xf>
    <xf numFmtId="7" fontId="8" fillId="5" borderId="6" xfId="4" applyNumberFormat="1" applyFont="1" applyFill="1" applyBorder="1" applyAlignment="1">
      <alignment horizontal="center" vertical="center"/>
    </xf>
    <xf numFmtId="3" fontId="12" fillId="6" borderId="17" xfId="3" applyNumberFormat="1" applyFont="1" applyFill="1" applyBorder="1" applyAlignment="1">
      <alignment horizontal="center" vertical="center"/>
    </xf>
    <xf numFmtId="14" fontId="20" fillId="0" borderId="30" xfId="0" applyNumberFormat="1" applyFont="1" applyFill="1" applyBorder="1" applyAlignment="1">
      <alignment vertical="center"/>
    </xf>
    <xf numFmtId="1" fontId="10" fillId="0" borderId="8" xfId="0" applyNumberFormat="1" applyFont="1" applyFill="1" applyBorder="1" applyAlignment="1" applyProtection="1">
      <alignment horizontal="center" vertical="center"/>
      <protection locked="0"/>
    </xf>
    <xf numFmtId="1" fontId="10" fillId="0" borderId="9" xfId="0" applyNumberFormat="1" applyFont="1" applyFill="1" applyBorder="1" applyAlignment="1" applyProtection="1">
      <alignment horizontal="center" vertical="center"/>
      <protection locked="0"/>
    </xf>
    <xf numFmtId="0" fontId="24" fillId="0" borderId="11" xfId="2" applyFont="1" applyFill="1" applyBorder="1" applyAlignment="1">
      <alignment horizontal="left" vertical="center"/>
    </xf>
    <xf numFmtId="1" fontId="10" fillId="0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3" xfId="0" applyNumberFormat="1" applyFont="1" applyFill="1" applyBorder="1" applyAlignment="1" applyProtection="1">
      <alignment horizontal="center" vertical="center"/>
      <protection locked="0"/>
    </xf>
    <xf numFmtId="1" fontId="10" fillId="4" borderId="25" xfId="0" applyNumberFormat="1" applyFont="1" applyFill="1" applyBorder="1" applyAlignment="1" applyProtection="1">
      <alignment horizontal="center" vertical="center"/>
      <protection locked="0"/>
    </xf>
    <xf numFmtId="1" fontId="10" fillId="4" borderId="5" xfId="0" applyNumberFormat="1" applyFont="1" applyFill="1" applyBorder="1" applyAlignment="1" applyProtection="1">
      <alignment horizontal="center" vertical="center"/>
      <protection locked="0"/>
    </xf>
    <xf numFmtId="1" fontId="10" fillId="4" borderId="13" xfId="4" applyNumberFormat="1" applyFont="1" applyFill="1" applyBorder="1" applyAlignment="1" applyProtection="1">
      <alignment horizontal="center" vertical="center"/>
      <protection locked="0"/>
    </xf>
    <xf numFmtId="1" fontId="10" fillId="0" borderId="20" xfId="4" applyNumberFormat="1" applyFont="1" applyFill="1" applyBorder="1" applyAlignment="1" applyProtection="1">
      <alignment horizontal="center" vertical="center"/>
      <protection locked="0"/>
    </xf>
    <xf numFmtId="1" fontId="10" fillId="4" borderId="25" xfId="4" applyNumberFormat="1" applyFont="1" applyFill="1" applyBorder="1" applyAlignment="1" applyProtection="1">
      <alignment horizontal="center" vertical="center"/>
      <protection locked="0"/>
    </xf>
    <xf numFmtId="1" fontId="10" fillId="0" borderId="27" xfId="4" applyNumberFormat="1" applyFont="1" applyFill="1" applyBorder="1" applyAlignment="1" applyProtection="1">
      <alignment horizontal="center" vertical="center"/>
      <protection locked="0"/>
    </xf>
    <xf numFmtId="1" fontId="10" fillId="0" borderId="28" xfId="4" applyNumberFormat="1" applyFont="1" applyFill="1" applyBorder="1" applyAlignment="1" applyProtection="1">
      <alignment horizontal="center" vertical="center"/>
      <protection locked="0"/>
    </xf>
    <xf numFmtId="1" fontId="10" fillId="4" borderId="5" xfId="4" applyNumberFormat="1" applyFont="1" applyFill="1" applyBorder="1" applyAlignment="1" applyProtection="1">
      <alignment horizontal="center" vertical="center"/>
      <protection locked="0"/>
    </xf>
    <xf numFmtId="1" fontId="10" fillId="0" borderId="46" xfId="4" applyNumberFormat="1" applyFont="1" applyFill="1" applyBorder="1" applyAlignment="1" applyProtection="1">
      <alignment horizontal="center" vertical="center"/>
      <protection locked="0"/>
    </xf>
    <xf numFmtId="1" fontId="10" fillId="0" borderId="29" xfId="4" applyNumberFormat="1" applyFont="1" applyFill="1" applyBorder="1" applyAlignment="1" applyProtection="1">
      <alignment horizontal="center" vertical="center"/>
      <protection locked="0"/>
    </xf>
    <xf numFmtId="1" fontId="10" fillId="0" borderId="38" xfId="4" applyNumberFormat="1" applyFont="1" applyFill="1" applyBorder="1" applyAlignment="1" applyProtection="1">
      <alignment horizontal="center" vertical="center"/>
      <protection locked="0"/>
    </xf>
    <xf numFmtId="1" fontId="10" fillId="0" borderId="40" xfId="4" applyNumberFormat="1" applyFont="1" applyFill="1" applyBorder="1" applyAlignment="1" applyProtection="1">
      <alignment horizontal="center" vertical="center"/>
      <protection locked="0"/>
    </xf>
    <xf numFmtId="1" fontId="10" fillId="0" borderId="13" xfId="0" applyNumberFormat="1" applyFont="1" applyFill="1" applyBorder="1" applyAlignment="1" applyProtection="1">
      <alignment horizontal="center" vertical="center"/>
      <protection locked="0"/>
    </xf>
    <xf numFmtId="1" fontId="10" fillId="0" borderId="50" xfId="0" applyNumberFormat="1" applyFont="1" applyFill="1" applyBorder="1" applyAlignment="1" applyProtection="1">
      <alignment horizontal="center" vertical="center"/>
      <protection locked="0"/>
    </xf>
    <xf numFmtId="1" fontId="10" fillId="0" borderId="46" xfId="0" applyNumberFormat="1" applyFont="1" applyFill="1" applyBorder="1" applyAlignment="1" applyProtection="1">
      <alignment horizontal="center" vertical="center"/>
      <protection locked="0"/>
    </xf>
    <xf numFmtId="1" fontId="10" fillId="0" borderId="40" xfId="0" applyNumberFormat="1" applyFont="1" applyFill="1" applyBorder="1" applyAlignment="1" applyProtection="1">
      <alignment horizontal="center" vertical="center"/>
      <protection locked="0"/>
    </xf>
    <xf numFmtId="1" fontId="10" fillId="0" borderId="51" xfId="0" applyNumberFormat="1" applyFont="1" applyFill="1" applyBorder="1" applyAlignment="1" applyProtection="1">
      <alignment horizontal="center" vertical="center"/>
      <protection locked="0"/>
    </xf>
    <xf numFmtId="1" fontId="10" fillId="0" borderId="38" xfId="0" applyNumberFormat="1" applyFont="1" applyFill="1" applyBorder="1" applyAlignment="1" applyProtection="1">
      <alignment horizontal="center" vertical="center"/>
      <protection locked="0"/>
    </xf>
    <xf numFmtId="1" fontId="10" fillId="0" borderId="7" xfId="0" applyNumberFormat="1" applyFont="1" applyFill="1" applyBorder="1" applyAlignment="1" applyProtection="1">
      <alignment horizontal="center" vertical="center"/>
      <protection locked="0"/>
    </xf>
    <xf numFmtId="1" fontId="10" fillId="0" borderId="3" xfId="0" applyNumberFormat="1" applyFont="1" applyFill="1" applyBorder="1" applyAlignment="1" applyProtection="1">
      <alignment horizontal="center" vertical="center"/>
      <protection locked="0"/>
    </xf>
    <xf numFmtId="1" fontId="10" fillId="0" borderId="14" xfId="0" applyNumberFormat="1" applyFont="1" applyFill="1" applyBorder="1" applyAlignment="1" applyProtection="1">
      <alignment horizontal="center" vertical="center"/>
      <protection locked="0"/>
    </xf>
    <xf numFmtId="1" fontId="10" fillId="0" borderId="25" xfId="0" applyNumberFormat="1" applyFont="1" applyFill="1" applyBorder="1" applyAlignment="1" applyProtection="1">
      <alignment horizontal="center" vertical="center"/>
      <protection locked="0"/>
    </xf>
    <xf numFmtId="1" fontId="10" fillId="0" borderId="5" xfId="0" applyNumberFormat="1" applyFont="1" applyFill="1" applyBorder="1" applyAlignment="1" applyProtection="1">
      <alignment horizontal="center" vertical="center"/>
      <protection locked="0"/>
    </xf>
    <xf numFmtId="1" fontId="10" fillId="13" borderId="35" xfId="0" applyNumberFormat="1" applyFont="1" applyFill="1" applyBorder="1" applyAlignment="1" applyProtection="1">
      <alignment horizontal="center" vertical="center"/>
      <protection locked="0"/>
    </xf>
    <xf numFmtId="1" fontId="10" fillId="13" borderId="51" xfId="0" applyNumberFormat="1" applyFont="1" applyFill="1" applyBorder="1" applyAlignment="1" applyProtection="1">
      <alignment horizontal="center" vertical="center"/>
      <protection locked="0"/>
    </xf>
    <xf numFmtId="1" fontId="10" fillId="13" borderId="50" xfId="0" applyNumberFormat="1" applyFont="1" applyFill="1" applyBorder="1" applyAlignment="1" applyProtection="1">
      <alignment horizontal="center" vertical="center"/>
      <protection locked="0"/>
    </xf>
    <xf numFmtId="1" fontId="10" fillId="11" borderId="33" xfId="0" applyNumberFormat="1" applyFont="1" applyFill="1" applyBorder="1" applyAlignment="1" applyProtection="1">
      <alignment horizontal="center" vertical="center"/>
      <protection locked="0"/>
    </xf>
    <xf numFmtId="1" fontId="10" fillId="11" borderId="34" xfId="0" applyNumberFormat="1" applyFont="1" applyFill="1" applyBorder="1" applyAlignment="1" applyProtection="1">
      <alignment horizontal="center" vertical="center"/>
      <protection locked="0"/>
    </xf>
    <xf numFmtId="1" fontId="10" fillId="11" borderId="35" xfId="0" applyNumberFormat="1" applyFont="1" applyFill="1" applyBorder="1" applyAlignment="1" applyProtection="1">
      <alignment horizontal="center" vertical="center"/>
      <protection locked="0"/>
    </xf>
    <xf numFmtId="1" fontId="10" fillId="11" borderId="51" xfId="0" applyNumberFormat="1" applyFont="1" applyFill="1" applyBorder="1" applyAlignment="1" applyProtection="1">
      <alignment horizontal="center" vertical="center"/>
      <protection locked="0"/>
    </xf>
    <xf numFmtId="1" fontId="10" fillId="11" borderId="50" xfId="0" applyNumberFormat="1" applyFont="1" applyFill="1" applyBorder="1" applyAlignment="1" applyProtection="1">
      <alignment horizontal="center" vertical="center"/>
      <protection locked="0"/>
    </xf>
    <xf numFmtId="1" fontId="10" fillId="11" borderId="52" xfId="0" applyNumberFormat="1" applyFont="1" applyFill="1" applyBorder="1" applyAlignment="1" applyProtection="1">
      <alignment horizontal="center" vertical="center"/>
      <protection locked="0"/>
    </xf>
    <xf numFmtId="1" fontId="10" fillId="11" borderId="19" xfId="0" applyNumberFormat="1" applyFont="1" applyFill="1" applyBorder="1" applyAlignment="1" applyProtection="1">
      <alignment horizontal="center" vertical="center"/>
      <protection locked="0"/>
    </xf>
    <xf numFmtId="1" fontId="10" fillId="11" borderId="21" xfId="0" applyNumberFormat="1" applyFont="1" applyFill="1" applyBorder="1" applyAlignment="1" applyProtection="1">
      <alignment horizontal="center" vertical="center"/>
      <protection locked="0"/>
    </xf>
    <xf numFmtId="1" fontId="10" fillId="11" borderId="22" xfId="0" applyNumberFormat="1" applyFont="1" applyFill="1" applyBorder="1" applyAlignment="1" applyProtection="1">
      <alignment horizontal="center" vertical="center"/>
      <protection locked="0"/>
    </xf>
    <xf numFmtId="1" fontId="10" fillId="11" borderId="27" xfId="0" applyNumberFormat="1" applyFont="1" applyFill="1" applyBorder="1" applyAlignment="1" applyProtection="1">
      <alignment horizontal="center" vertical="center"/>
      <protection locked="0"/>
    </xf>
    <xf numFmtId="1" fontId="10" fillId="11" borderId="29" xfId="0" applyNumberFormat="1" applyFont="1" applyFill="1" applyBorder="1" applyAlignment="1" applyProtection="1">
      <alignment horizontal="center" vertical="center"/>
      <protection locked="0"/>
    </xf>
    <xf numFmtId="1" fontId="10" fillId="11" borderId="20" xfId="0" applyNumberFormat="1" applyFont="1" applyFill="1" applyBorder="1" applyAlignment="1" applyProtection="1">
      <alignment horizontal="center" vertical="center"/>
      <protection locked="0"/>
    </xf>
    <xf numFmtId="1" fontId="10" fillId="12" borderId="35" xfId="0" applyNumberFormat="1" applyFont="1" applyFill="1" applyBorder="1" applyAlignment="1" applyProtection="1">
      <alignment horizontal="center" vertical="center"/>
      <protection locked="0"/>
    </xf>
    <xf numFmtId="1" fontId="10" fillId="12" borderId="51" xfId="0" applyNumberFormat="1" applyFont="1" applyFill="1" applyBorder="1" applyAlignment="1" applyProtection="1">
      <alignment horizontal="center" vertical="center"/>
      <protection locked="0"/>
    </xf>
    <xf numFmtId="1" fontId="10" fillId="12" borderId="50" xfId="0" applyNumberFormat="1" applyFont="1" applyFill="1" applyBorder="1" applyAlignment="1" applyProtection="1">
      <alignment horizontal="center" vertical="center"/>
      <protection locked="0"/>
    </xf>
    <xf numFmtId="1" fontId="10" fillId="13" borderId="22" xfId="0" applyNumberFormat="1" applyFont="1" applyFill="1" applyBorder="1" applyAlignment="1" applyProtection="1">
      <alignment horizontal="center" vertical="center"/>
      <protection locked="0"/>
    </xf>
    <xf numFmtId="1" fontId="10" fillId="13" borderId="27" xfId="0" applyNumberFormat="1" applyFont="1" applyFill="1" applyBorder="1" applyAlignment="1" applyProtection="1">
      <alignment horizontal="center" vertical="center"/>
      <protection locked="0"/>
    </xf>
    <xf numFmtId="1" fontId="10" fillId="13" borderId="29" xfId="0" applyNumberFormat="1" applyFont="1" applyFill="1" applyBorder="1" applyAlignment="1" applyProtection="1">
      <alignment horizontal="center" vertical="center"/>
      <protection locked="0"/>
    </xf>
    <xf numFmtId="1" fontId="10" fillId="13" borderId="21" xfId="0" applyNumberFormat="1" applyFont="1" applyFill="1" applyBorder="1" applyAlignment="1" applyProtection="1">
      <alignment horizontal="center" vertical="center"/>
      <protection locked="0"/>
    </xf>
    <xf numFmtId="1" fontId="10" fillId="13" borderId="20" xfId="0" applyNumberFormat="1" applyFont="1" applyFill="1" applyBorder="1" applyAlignment="1" applyProtection="1">
      <alignment horizontal="center" vertical="center"/>
      <protection locked="0"/>
    </xf>
    <xf numFmtId="1" fontId="10" fillId="12" borderId="19" xfId="0" applyNumberFormat="1" applyFont="1" applyFill="1" applyBorder="1" applyAlignment="1" applyProtection="1">
      <alignment horizontal="center" vertical="center"/>
      <protection locked="0"/>
    </xf>
    <xf numFmtId="1" fontId="10" fillId="12" borderId="21" xfId="0" applyNumberFormat="1" applyFont="1" applyFill="1" applyBorder="1" applyAlignment="1" applyProtection="1">
      <alignment horizontal="center" vertical="center"/>
      <protection locked="0"/>
    </xf>
    <xf numFmtId="1" fontId="10" fillId="12" borderId="22" xfId="0" applyNumberFormat="1" applyFont="1" applyFill="1" applyBorder="1" applyAlignment="1" applyProtection="1">
      <alignment horizontal="center" vertical="center"/>
      <protection locked="0"/>
    </xf>
    <xf numFmtId="1" fontId="10" fillId="12" borderId="27" xfId="0" applyNumberFormat="1" applyFont="1" applyFill="1" applyBorder="1" applyAlignment="1" applyProtection="1">
      <alignment horizontal="center" vertical="center"/>
      <protection locked="0"/>
    </xf>
    <xf numFmtId="1" fontId="10" fillId="12" borderId="29" xfId="0" applyNumberFormat="1" applyFont="1" applyFill="1" applyBorder="1" applyAlignment="1" applyProtection="1">
      <alignment horizontal="center" vertical="center"/>
      <protection locked="0"/>
    </xf>
    <xf numFmtId="1" fontId="10" fillId="12" borderId="20" xfId="0" applyNumberFormat="1" applyFont="1" applyFill="1" applyBorder="1" applyAlignment="1" applyProtection="1">
      <alignment horizontal="center" vertical="center"/>
      <protection locked="0"/>
    </xf>
    <xf numFmtId="1" fontId="10" fillId="14" borderId="51" xfId="0" applyNumberFormat="1" applyFont="1" applyFill="1" applyBorder="1" applyAlignment="1" applyProtection="1">
      <alignment horizontal="center" vertical="center"/>
      <protection locked="0"/>
    </xf>
    <xf numFmtId="1" fontId="10" fillId="15" borderId="35" xfId="0" applyNumberFormat="1" applyFont="1" applyFill="1" applyBorder="1" applyAlignment="1" applyProtection="1">
      <alignment horizontal="center" vertical="center"/>
      <protection locked="0"/>
    </xf>
    <xf numFmtId="1" fontId="10" fillId="15" borderId="51" xfId="0" applyNumberFormat="1" applyFont="1" applyFill="1" applyBorder="1" applyAlignment="1" applyProtection="1">
      <alignment horizontal="center" vertical="center"/>
      <protection locked="0"/>
    </xf>
    <xf numFmtId="1" fontId="10" fillId="16" borderId="50" xfId="0" applyNumberFormat="1" applyFont="1" applyFill="1" applyBorder="1" applyAlignment="1" applyProtection="1">
      <alignment horizontal="center" vertical="center"/>
      <protection locked="0"/>
    </xf>
    <xf numFmtId="1" fontId="10" fillId="15" borderId="50" xfId="0" applyNumberFormat="1" applyFont="1" applyFill="1" applyBorder="1" applyAlignment="1" applyProtection="1">
      <alignment horizontal="center" vertical="center"/>
      <protection locked="0"/>
    </xf>
    <xf numFmtId="1" fontId="10" fillId="14" borderId="35" xfId="0" applyNumberFormat="1" applyFont="1" applyFill="1" applyBorder="1" applyAlignment="1" applyProtection="1">
      <alignment horizontal="center" vertical="center"/>
      <protection locked="0"/>
    </xf>
    <xf numFmtId="1" fontId="10" fillId="15" borderId="27" xfId="0" applyNumberFormat="1" applyFont="1" applyFill="1" applyBorder="1" applyAlignment="1" applyProtection="1">
      <alignment horizontal="center" vertical="center"/>
      <protection locked="0"/>
    </xf>
    <xf numFmtId="1" fontId="10" fillId="15" borderId="21" xfId="0" applyNumberFormat="1" applyFont="1" applyFill="1" applyBorder="1" applyAlignment="1" applyProtection="1">
      <alignment horizontal="center" vertical="center"/>
      <protection locked="0"/>
    </xf>
    <xf numFmtId="1" fontId="10" fillId="14" borderId="27" xfId="0" applyNumberFormat="1" applyFont="1" applyFill="1" applyBorder="1" applyAlignment="1" applyProtection="1">
      <alignment horizontal="center" vertical="center"/>
      <protection locked="0"/>
    </xf>
    <xf numFmtId="1" fontId="10" fillId="14" borderId="22" xfId="0" applyNumberFormat="1" applyFont="1" applyFill="1" applyBorder="1" applyAlignment="1" applyProtection="1">
      <alignment horizontal="center" vertical="center"/>
      <protection locked="0"/>
    </xf>
    <xf numFmtId="1" fontId="10" fillId="16" borderId="29" xfId="0" applyNumberFormat="1" applyFont="1" applyFill="1" applyBorder="1" applyAlignment="1" applyProtection="1">
      <alignment horizontal="center" vertical="center"/>
      <protection locked="0"/>
    </xf>
    <xf numFmtId="1" fontId="4" fillId="0" borderId="0" xfId="2" applyNumberFormat="1" applyFont="1" applyAlignment="1"/>
    <xf numFmtId="1" fontId="10" fillId="12" borderId="26" xfId="0" applyNumberFormat="1" applyFont="1" applyFill="1" applyBorder="1" applyAlignment="1" applyProtection="1">
      <alignment horizontal="center" vertical="center"/>
      <protection locked="0"/>
    </xf>
    <xf numFmtId="1" fontId="10" fillId="13" borderId="26" xfId="0" applyNumberFormat="1" applyFont="1" applyFill="1" applyBorder="1" applyAlignment="1" applyProtection="1">
      <alignment horizontal="center" vertical="center"/>
      <protection locked="0"/>
    </xf>
    <xf numFmtId="0" fontId="4" fillId="17" borderId="0" xfId="2" applyFont="1" applyFill="1" applyAlignment="1">
      <alignment horizontal="right"/>
    </xf>
    <xf numFmtId="0" fontId="4" fillId="18" borderId="61" xfId="2" applyFont="1" applyFill="1" applyBorder="1" applyAlignment="1">
      <alignment horizontal="center"/>
    </xf>
    <xf numFmtId="0" fontId="15" fillId="0" borderId="61" xfId="2" applyFont="1" applyFill="1" applyBorder="1" applyAlignment="1">
      <alignment horizontal="center" vertical="center"/>
    </xf>
    <xf numFmtId="0" fontId="15" fillId="8" borderId="11" xfId="2" applyFont="1" applyFill="1" applyBorder="1" applyAlignment="1">
      <alignment horizontal="center" vertical="center"/>
    </xf>
    <xf numFmtId="0" fontId="15" fillId="8" borderId="13" xfId="2" applyFont="1" applyFill="1" applyBorder="1" applyAlignment="1">
      <alignment horizontal="center" vertical="center"/>
    </xf>
    <xf numFmtId="0" fontId="15" fillId="8" borderId="12" xfId="2" applyFont="1" applyFill="1" applyBorder="1" applyAlignment="1">
      <alignment horizontal="center" vertical="center"/>
    </xf>
    <xf numFmtId="167" fontId="10" fillId="5" borderId="53" xfId="4" applyNumberFormat="1" applyFont="1" applyFill="1" applyBorder="1" applyAlignment="1" applyProtection="1">
      <alignment horizontal="center" vertical="center"/>
      <protection locked="0"/>
    </xf>
    <xf numFmtId="167" fontId="10" fillId="5" borderId="54" xfId="4" applyNumberFormat="1" applyFont="1" applyFill="1" applyBorder="1" applyAlignment="1" applyProtection="1">
      <alignment horizontal="center" vertical="center"/>
      <protection locked="0"/>
    </xf>
    <xf numFmtId="167" fontId="10" fillId="5" borderId="55" xfId="4" applyNumberFormat="1" applyFont="1" applyFill="1" applyBorder="1" applyAlignment="1" applyProtection="1">
      <alignment horizontal="center" vertical="center"/>
      <protection locked="0"/>
    </xf>
    <xf numFmtId="0" fontId="15" fillId="8" borderId="15" xfId="2" applyFont="1" applyFill="1" applyBorder="1" applyAlignment="1">
      <alignment horizontal="center" vertical="center"/>
    </xf>
    <xf numFmtId="0" fontId="15" fillId="8" borderId="2" xfId="2" applyFont="1" applyFill="1" applyBorder="1" applyAlignment="1">
      <alignment horizontal="center" vertical="center"/>
    </xf>
    <xf numFmtId="0" fontId="15" fillId="8" borderId="48" xfId="2" applyFont="1" applyFill="1" applyBorder="1" applyAlignment="1">
      <alignment horizontal="center" vertical="center"/>
    </xf>
    <xf numFmtId="0" fontId="15" fillId="8" borderId="59" xfId="2" applyFont="1" applyFill="1" applyBorder="1" applyAlignment="1">
      <alignment horizontal="center" vertical="center"/>
    </xf>
    <xf numFmtId="0" fontId="15" fillId="8" borderId="58" xfId="2" applyFont="1" applyFill="1" applyBorder="1" applyAlignment="1">
      <alignment horizontal="center" vertical="center"/>
    </xf>
    <xf numFmtId="0" fontId="15" fillId="8" borderId="49" xfId="2" applyFont="1" applyFill="1" applyBorder="1" applyAlignment="1">
      <alignment horizontal="center" vertical="center"/>
    </xf>
    <xf numFmtId="164" fontId="10" fillId="5" borderId="11" xfId="4" applyNumberFormat="1" applyFont="1" applyFill="1" applyBorder="1" applyAlignment="1" applyProtection="1">
      <alignment horizontal="left" vertical="center" indent="3"/>
      <protection locked="0"/>
    </xf>
    <xf numFmtId="164" fontId="10" fillId="5" borderId="13" xfId="4" applyNumberFormat="1" applyFont="1" applyFill="1" applyBorder="1" applyAlignment="1" applyProtection="1">
      <alignment horizontal="left" vertical="center" indent="3"/>
      <protection locked="0"/>
    </xf>
    <xf numFmtId="164" fontId="10" fillId="5" borderId="12" xfId="4" applyNumberFormat="1" applyFont="1" applyFill="1" applyBorder="1" applyAlignment="1" applyProtection="1">
      <alignment horizontal="left" vertical="center" indent="3"/>
      <protection locked="0"/>
    </xf>
    <xf numFmtId="167" fontId="10" fillId="5" borderId="53" xfId="1" applyNumberFormat="1" applyFont="1" applyFill="1" applyBorder="1" applyAlignment="1" applyProtection="1">
      <alignment horizontal="center" vertical="center"/>
      <protection locked="0"/>
    </xf>
    <xf numFmtId="167" fontId="10" fillId="5" borderId="54" xfId="1" applyNumberFormat="1" applyFont="1" applyFill="1" applyBorder="1" applyAlignment="1" applyProtection="1">
      <alignment horizontal="center" vertical="center"/>
      <protection locked="0"/>
    </xf>
    <xf numFmtId="167" fontId="10" fillId="5" borderId="55" xfId="1" applyNumberFormat="1" applyFont="1" applyFill="1" applyBorder="1" applyAlignment="1" applyProtection="1">
      <alignment horizontal="center" vertical="center"/>
      <protection locked="0"/>
    </xf>
    <xf numFmtId="164" fontId="10" fillId="5" borderId="11" xfId="1" applyNumberFormat="1" applyFont="1" applyFill="1" applyBorder="1" applyAlignment="1" applyProtection="1">
      <alignment horizontal="center" vertical="center"/>
      <protection locked="0"/>
    </xf>
    <xf numFmtId="164" fontId="10" fillId="5" borderId="13" xfId="1" applyNumberFormat="1" applyFont="1" applyFill="1" applyBorder="1" applyAlignment="1" applyProtection="1">
      <alignment horizontal="center" vertical="center"/>
      <protection locked="0"/>
    </xf>
    <xf numFmtId="164" fontId="10" fillId="5" borderId="12" xfId="1" applyNumberFormat="1" applyFont="1" applyFill="1" applyBorder="1" applyAlignment="1" applyProtection="1">
      <alignment horizontal="center" vertical="center"/>
      <protection locked="0"/>
    </xf>
    <xf numFmtId="164" fontId="10" fillId="5" borderId="11" xfId="0" applyNumberFormat="1" applyFont="1" applyFill="1" applyBorder="1" applyAlignment="1" applyProtection="1">
      <alignment horizontal="center" vertical="center"/>
      <protection locked="0"/>
    </xf>
    <xf numFmtId="164" fontId="10" fillId="5" borderId="13" xfId="0" applyNumberFormat="1" applyFont="1" applyFill="1" applyBorder="1" applyAlignment="1" applyProtection="1">
      <alignment horizontal="center" vertical="center"/>
      <protection locked="0"/>
    </xf>
    <xf numFmtId="164" fontId="10" fillId="5" borderId="12" xfId="0" applyNumberFormat="1" applyFont="1" applyFill="1" applyBorder="1" applyAlignment="1" applyProtection="1">
      <alignment horizontal="center" vertical="center"/>
      <protection locked="0"/>
    </xf>
    <xf numFmtId="1" fontId="10" fillId="0" borderId="11" xfId="0" applyNumberFormat="1" applyFont="1" applyFill="1" applyBorder="1" applyAlignment="1" applyProtection="1">
      <alignment horizontal="center" vertical="center"/>
      <protection locked="0"/>
    </xf>
    <xf numFmtId="1" fontId="10" fillId="0" borderId="13" xfId="0" applyNumberFormat="1" applyFont="1" applyFill="1" applyBorder="1" applyAlignment="1" applyProtection="1">
      <alignment horizontal="center" vertical="center"/>
      <protection locked="0"/>
    </xf>
    <xf numFmtId="1" fontId="10" fillId="0" borderId="12" xfId="0" applyNumberFormat="1" applyFont="1" applyFill="1" applyBorder="1" applyAlignment="1" applyProtection="1">
      <alignment horizontal="center" vertical="center"/>
      <protection locked="0"/>
    </xf>
    <xf numFmtId="167" fontId="10" fillId="5" borderId="11" xfId="0" applyNumberFormat="1" applyFont="1" applyFill="1" applyBorder="1" applyAlignment="1" applyProtection="1">
      <alignment horizontal="center" vertical="center"/>
      <protection locked="0"/>
    </xf>
    <xf numFmtId="167" fontId="10" fillId="5" borderId="13" xfId="0" applyNumberFormat="1" applyFont="1" applyFill="1" applyBorder="1" applyAlignment="1" applyProtection="1">
      <alignment horizontal="center" vertical="center"/>
      <protection locked="0"/>
    </xf>
    <xf numFmtId="167" fontId="10" fillId="5" borderId="5" xfId="0" applyNumberFormat="1" applyFont="1" applyFill="1" applyBorder="1" applyAlignment="1" applyProtection="1">
      <alignment horizontal="center" vertical="center"/>
      <protection locked="0"/>
    </xf>
    <xf numFmtId="167" fontId="10" fillId="5" borderId="12" xfId="0" applyNumberFormat="1" applyFont="1" applyFill="1" applyBorder="1" applyAlignment="1" applyProtection="1">
      <alignment horizontal="center" vertical="center"/>
      <protection locked="0"/>
    </xf>
    <xf numFmtId="167" fontId="10" fillId="5" borderId="11" xfId="1" applyNumberFormat="1" applyFont="1" applyFill="1" applyBorder="1" applyAlignment="1" applyProtection="1">
      <alignment horizontal="center" vertical="center"/>
      <protection locked="0"/>
    </xf>
    <xf numFmtId="167" fontId="10" fillId="5" borderId="13" xfId="1" applyNumberFormat="1" applyFont="1" applyFill="1" applyBorder="1" applyAlignment="1" applyProtection="1">
      <alignment horizontal="center" vertical="center"/>
      <protection locked="0"/>
    </xf>
    <xf numFmtId="167" fontId="10" fillId="5" borderId="12" xfId="1" applyNumberFormat="1" applyFont="1" applyFill="1" applyBorder="1" applyAlignment="1" applyProtection="1">
      <alignment horizontal="center" vertical="center"/>
      <protection locked="0"/>
    </xf>
    <xf numFmtId="164" fontId="10" fillId="5" borderId="11" xfId="0" applyNumberFormat="1" applyFont="1" applyFill="1" applyBorder="1" applyAlignment="1" applyProtection="1">
      <alignment horizontal="left" vertical="center" indent="3"/>
      <protection locked="0"/>
    </xf>
    <xf numFmtId="164" fontId="10" fillId="5" borderId="13" xfId="0" applyNumberFormat="1" applyFont="1" applyFill="1" applyBorder="1" applyAlignment="1" applyProtection="1">
      <alignment horizontal="left" vertical="center" indent="3"/>
      <protection locked="0"/>
    </xf>
    <xf numFmtId="164" fontId="10" fillId="5" borderId="12" xfId="0" applyNumberFormat="1" applyFont="1" applyFill="1" applyBorder="1" applyAlignment="1" applyProtection="1">
      <alignment horizontal="left" vertical="center" indent="3"/>
      <protection locked="0"/>
    </xf>
    <xf numFmtId="164" fontId="10" fillId="5" borderId="53" xfId="4" applyNumberFormat="1" applyFont="1" applyFill="1" applyBorder="1" applyAlignment="1" applyProtection="1">
      <alignment horizontal="center" vertical="center"/>
      <protection locked="0"/>
    </xf>
    <xf numFmtId="164" fontId="10" fillId="5" borderId="54" xfId="4" applyNumberFormat="1" applyFont="1" applyFill="1" applyBorder="1" applyAlignment="1" applyProtection="1">
      <alignment horizontal="center" vertical="center"/>
      <protection locked="0"/>
    </xf>
    <xf numFmtId="164" fontId="10" fillId="5" borderId="55" xfId="4" applyNumberFormat="1" applyFont="1" applyFill="1" applyBorder="1" applyAlignment="1" applyProtection="1">
      <alignment horizontal="center" vertical="center"/>
      <protection locked="0"/>
    </xf>
    <xf numFmtId="164" fontId="10" fillId="5" borderId="5" xfId="0" applyNumberFormat="1" applyFont="1" applyFill="1" applyBorder="1" applyAlignment="1" applyProtection="1">
      <alignment horizontal="center" vertical="center"/>
      <protection locked="0"/>
    </xf>
    <xf numFmtId="1" fontId="10" fillId="12" borderId="57" xfId="0" applyNumberFormat="1" applyFont="1" applyFill="1" applyBorder="1" applyAlignment="1" applyProtection="1">
      <alignment horizontal="center" vertical="center"/>
      <protection locked="0"/>
    </xf>
    <xf numFmtId="1" fontId="10" fillId="12" borderId="13" xfId="0" applyNumberFormat="1" applyFont="1" applyFill="1" applyBorder="1" applyAlignment="1" applyProtection="1">
      <alignment horizontal="center" vertical="center"/>
      <protection locked="0"/>
    </xf>
    <xf numFmtId="1" fontId="10" fillId="12" borderId="5" xfId="0" applyNumberFormat="1" applyFont="1" applyFill="1" applyBorder="1" applyAlignment="1" applyProtection="1">
      <alignment horizontal="center" vertical="center"/>
      <protection locked="0"/>
    </xf>
    <xf numFmtId="164" fontId="17" fillId="7" borderId="43" xfId="0" applyNumberFormat="1" applyFont="1" applyFill="1" applyBorder="1" applyAlignment="1" applyProtection="1">
      <alignment horizontal="center" vertical="center"/>
      <protection locked="0"/>
    </xf>
    <xf numFmtId="164" fontId="17" fillId="7" borderId="44" xfId="0" applyNumberFormat="1" applyFont="1" applyFill="1" applyBorder="1" applyAlignment="1" applyProtection="1">
      <alignment horizontal="center" vertical="center"/>
      <protection locked="0"/>
    </xf>
    <xf numFmtId="164" fontId="17" fillId="7" borderId="11" xfId="0" applyNumberFormat="1" applyFont="1" applyFill="1" applyBorder="1" applyAlignment="1" applyProtection="1">
      <alignment horizontal="center" vertical="center"/>
      <protection locked="0"/>
    </xf>
    <xf numFmtId="164" fontId="17" fillId="7" borderId="13" xfId="0" applyNumberFormat="1" applyFont="1" applyFill="1" applyBorder="1" applyAlignment="1" applyProtection="1">
      <alignment horizontal="center" vertical="center"/>
      <protection locked="0"/>
    </xf>
    <xf numFmtId="164" fontId="17" fillId="7" borderId="12" xfId="0" applyNumberFormat="1" applyFont="1" applyFill="1" applyBorder="1" applyAlignment="1" applyProtection="1">
      <alignment horizontal="center" vertical="center"/>
      <protection locked="0"/>
    </xf>
    <xf numFmtId="164" fontId="10" fillId="5" borderId="11" xfId="4" applyNumberFormat="1" applyFont="1" applyFill="1" applyBorder="1" applyAlignment="1" applyProtection="1">
      <alignment horizontal="center" vertical="center"/>
      <protection locked="0"/>
    </xf>
    <xf numFmtId="164" fontId="10" fillId="5" borderId="13" xfId="4" applyNumberFormat="1" applyFont="1" applyFill="1" applyBorder="1" applyAlignment="1" applyProtection="1">
      <alignment horizontal="center" vertical="center"/>
      <protection locked="0"/>
    </xf>
    <xf numFmtId="164" fontId="10" fillId="5" borderId="12" xfId="4" applyNumberFormat="1" applyFont="1" applyFill="1" applyBorder="1" applyAlignment="1" applyProtection="1">
      <alignment horizontal="center" vertical="center"/>
      <protection locked="0"/>
    </xf>
    <xf numFmtId="1" fontId="10" fillId="13" borderId="14" xfId="0" applyNumberFormat="1" applyFont="1" applyFill="1" applyBorder="1" applyAlignment="1" applyProtection="1">
      <alignment horizontal="center" vertical="center"/>
      <protection locked="0"/>
    </xf>
    <xf numFmtId="1" fontId="10" fillId="13" borderId="13" xfId="0" applyNumberFormat="1" applyFont="1" applyFill="1" applyBorder="1" applyAlignment="1" applyProtection="1">
      <alignment horizontal="center" vertical="center"/>
      <protection locked="0"/>
    </xf>
    <xf numFmtId="1" fontId="10" fillId="13" borderId="5" xfId="0" applyNumberFormat="1" applyFont="1" applyFill="1" applyBorder="1" applyAlignment="1" applyProtection="1">
      <alignment horizontal="center" vertical="center"/>
      <protection locked="0"/>
    </xf>
    <xf numFmtId="1" fontId="10" fillId="12" borderId="14" xfId="0" applyNumberFormat="1" applyFont="1" applyFill="1" applyBorder="1" applyAlignment="1" applyProtection="1">
      <alignment horizontal="center" vertical="center"/>
      <protection locked="0"/>
    </xf>
    <xf numFmtId="0" fontId="11" fillId="0" borderId="0" xfId="2" applyFont="1" applyAlignment="1">
      <alignment horizontal="left" vertical="center"/>
    </xf>
    <xf numFmtId="164" fontId="17" fillId="7" borderId="47" xfId="0" applyNumberFormat="1" applyFont="1" applyFill="1" applyBorder="1" applyAlignment="1" applyProtection="1">
      <alignment horizontal="center" vertical="center"/>
      <protection locked="0"/>
    </xf>
    <xf numFmtId="164" fontId="17" fillId="7" borderId="45" xfId="0" applyNumberFormat="1" applyFont="1" applyFill="1" applyBorder="1" applyAlignment="1" applyProtection="1">
      <alignment horizontal="center" vertical="center"/>
      <protection locked="0"/>
    </xf>
    <xf numFmtId="164" fontId="17" fillId="7" borderId="42" xfId="0" applyNumberFormat="1" applyFont="1" applyFill="1" applyBorder="1" applyAlignment="1" applyProtection="1">
      <alignment horizontal="center" vertical="center"/>
      <protection locked="0"/>
    </xf>
    <xf numFmtId="1" fontId="10" fillId="12" borderId="11" xfId="0" applyNumberFormat="1" applyFont="1" applyFill="1" applyBorder="1" applyAlignment="1" applyProtection="1">
      <alignment horizontal="center" vertical="center"/>
      <protection locked="0"/>
    </xf>
    <xf numFmtId="1" fontId="10" fillId="12" borderId="56" xfId="0" applyNumberFormat="1" applyFont="1" applyFill="1" applyBorder="1" applyAlignment="1" applyProtection="1">
      <alignment horizontal="center" vertical="center"/>
      <protection locked="0"/>
    </xf>
    <xf numFmtId="1" fontId="10" fillId="13" borderId="57" xfId="0" applyNumberFormat="1" applyFont="1" applyFill="1" applyBorder="1" applyAlignment="1" applyProtection="1">
      <alignment horizontal="center" vertical="center"/>
      <protection locked="0"/>
    </xf>
    <xf numFmtId="1" fontId="10" fillId="13" borderId="56" xfId="0" applyNumberFormat="1" applyFont="1" applyFill="1" applyBorder="1" applyAlignment="1" applyProtection="1">
      <alignment horizontal="center" vertical="center"/>
      <protection locked="0"/>
    </xf>
    <xf numFmtId="0" fontId="22" fillId="7" borderId="59" xfId="2" applyFont="1" applyFill="1" applyBorder="1" applyAlignment="1">
      <alignment horizontal="center"/>
    </xf>
    <xf numFmtId="0" fontId="22" fillId="7" borderId="58" xfId="2" applyFont="1" applyFill="1" applyBorder="1" applyAlignment="1">
      <alignment horizontal="center"/>
    </xf>
    <xf numFmtId="0" fontId="22" fillId="7" borderId="49" xfId="2" applyFont="1" applyFill="1" applyBorder="1" applyAlignment="1">
      <alignment horizontal="center"/>
    </xf>
    <xf numFmtId="0" fontId="22" fillId="7" borderId="60" xfId="2" applyFont="1" applyFill="1" applyBorder="1" applyAlignment="1">
      <alignment horizontal="center"/>
    </xf>
    <xf numFmtId="0" fontId="22" fillId="7" borderId="0" xfId="2" applyFont="1" applyFill="1" applyBorder="1" applyAlignment="1">
      <alignment horizontal="center"/>
    </xf>
    <xf numFmtId="0" fontId="22" fillId="7" borderId="1" xfId="2" applyFont="1" applyFill="1" applyBorder="1" applyAlignment="1">
      <alignment horizontal="center"/>
    </xf>
    <xf numFmtId="0" fontId="22" fillId="7" borderId="15" xfId="2" applyFont="1" applyFill="1" applyBorder="1" applyAlignment="1">
      <alignment horizontal="center"/>
    </xf>
    <xf numFmtId="0" fontId="22" fillId="7" borderId="2" xfId="2" applyFont="1" applyFill="1" applyBorder="1" applyAlignment="1">
      <alignment horizontal="center"/>
    </xf>
    <xf numFmtId="0" fontId="22" fillId="7" borderId="48" xfId="2" applyFont="1" applyFill="1" applyBorder="1" applyAlignment="1">
      <alignment horizontal="center"/>
    </xf>
    <xf numFmtId="0" fontId="25" fillId="7" borderId="61" xfId="2" applyFont="1" applyFill="1" applyBorder="1" applyAlignment="1">
      <alignment horizontal="center" vertical="center"/>
    </xf>
    <xf numFmtId="0" fontId="25" fillId="20" borderId="61" xfId="2" applyFont="1" applyFill="1" applyBorder="1" applyAlignment="1">
      <alignment horizontal="center" vertical="center"/>
    </xf>
    <xf numFmtId="0" fontId="4" fillId="18" borderId="62" xfId="2" applyFont="1" applyFill="1" applyBorder="1" applyAlignment="1">
      <alignment horizontal="center"/>
    </xf>
    <xf numFmtId="0" fontId="4" fillId="18" borderId="63" xfId="2" applyFont="1" applyFill="1" applyBorder="1" applyAlignment="1">
      <alignment horizontal="center"/>
    </xf>
    <xf numFmtId="0" fontId="4" fillId="18" borderId="64" xfId="2" applyFont="1" applyFill="1" applyBorder="1" applyAlignment="1">
      <alignment horizontal="center"/>
    </xf>
    <xf numFmtId="0" fontId="4" fillId="18" borderId="65" xfId="2" applyFont="1" applyFill="1" applyBorder="1" applyAlignment="1">
      <alignment horizontal="center"/>
    </xf>
    <xf numFmtId="0" fontId="4" fillId="18" borderId="66" xfId="2" applyFont="1" applyFill="1" applyBorder="1" applyAlignment="1">
      <alignment horizontal="center"/>
    </xf>
    <xf numFmtId="0" fontId="4" fillId="18" borderId="67" xfId="2" applyFont="1" applyFill="1" applyBorder="1" applyAlignment="1">
      <alignment horizontal="center"/>
    </xf>
    <xf numFmtId="0" fontId="4" fillId="18" borderId="61" xfId="2" applyFont="1" applyFill="1" applyBorder="1" applyAlignment="1">
      <alignment horizontal="center"/>
    </xf>
    <xf numFmtId="0" fontId="25" fillId="5" borderId="61" xfId="2" applyFont="1" applyFill="1" applyBorder="1" applyAlignment="1">
      <alignment horizontal="center" vertical="center"/>
    </xf>
    <xf numFmtId="0" fontId="25" fillId="19" borderId="61" xfId="2" applyFont="1" applyFill="1" applyBorder="1" applyAlignment="1">
      <alignment horizontal="center" vertical="center"/>
    </xf>
  </cellXfs>
  <cellStyles count="8">
    <cellStyle name="Comma" xfId="3" builtinId="3"/>
    <cellStyle name="Comma 2" xfId="7"/>
    <cellStyle name="Comma 3" xfId="5"/>
    <cellStyle name="Currency" xfId="1" builtinId="4"/>
    <cellStyle name="Normal" xfId="0" builtinId="0"/>
    <cellStyle name="Normal 2" xfId="6"/>
    <cellStyle name="Normal 3" xfId="4"/>
    <cellStyle name="Normal_Branding-April-November 2001 plan" xfId="2"/>
  </cellStyles>
  <dxfs count="0"/>
  <tableStyles count="0" defaultTableStyle="TableStyleMedium9" defaultPivotStyle="PivotStyleLight16"/>
  <colors>
    <mruColors>
      <color rgb="FFCC3300"/>
      <color rgb="FF99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2310</xdr:colOff>
      <xdr:row>3</xdr:row>
      <xdr:rowOff>169719</xdr:rowOff>
    </xdr:from>
    <xdr:to>
      <xdr:col>61</xdr:col>
      <xdr:colOff>1402773</xdr:colOff>
      <xdr:row>6</xdr:row>
      <xdr:rowOff>17319</xdr:rowOff>
    </xdr:to>
    <xdr:pic>
      <xdr:nvPicPr>
        <xdr:cNvPr id="2" name="Picture 1" descr="R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5384" r="3589" b="15384"/>
        <a:stretch>
          <a:fillRect/>
        </a:stretch>
      </xdr:blipFill>
      <xdr:spPr bwMode="auto">
        <a:xfrm>
          <a:off x="22602537" y="481446"/>
          <a:ext cx="4136736" cy="782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450273</xdr:colOff>
      <xdr:row>3</xdr:row>
      <xdr:rowOff>121228</xdr:rowOff>
    </xdr:from>
    <xdr:to>
      <xdr:col>1</xdr:col>
      <xdr:colOff>5469082</xdr:colOff>
      <xdr:row>5</xdr:row>
      <xdr:rowOff>290253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F019E1E6-F537-4281-8524-280853E77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273" y="432955"/>
          <a:ext cx="5486400" cy="79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7 Brand Standard">
      <a:dk1>
        <a:srgbClr val="373C32"/>
      </a:dk1>
      <a:lt1>
        <a:srgbClr val="FFFFFF"/>
      </a:lt1>
      <a:dk2>
        <a:srgbClr val="948C73"/>
      </a:dk2>
      <a:lt2>
        <a:srgbClr val="D4D0B7"/>
      </a:lt2>
      <a:accent1>
        <a:srgbClr val="D27D2F"/>
      </a:accent1>
      <a:accent2>
        <a:srgbClr val="E7BA48"/>
      </a:accent2>
      <a:accent3>
        <a:srgbClr val="98686C"/>
      </a:accent3>
      <a:accent4>
        <a:srgbClr val="939A4F"/>
      </a:accent4>
      <a:accent5>
        <a:srgbClr val="527692"/>
      </a:accent5>
      <a:accent6>
        <a:srgbClr val="D15133"/>
      </a:accent6>
      <a:hlink>
        <a:srgbClr val="0087BF"/>
      </a:hlink>
      <a:folHlink>
        <a:srgbClr val="96008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O103"/>
  <sheetViews>
    <sheetView showGridLines="0" tabSelected="1" zoomScale="55" zoomScaleNormal="55" zoomScaleSheetLayoutView="40" workbookViewId="0">
      <pane xSplit="2" ySplit="10" topLeftCell="C11" activePane="bottomRight" state="frozenSplit"/>
      <selection pane="topRight" activeCell="D1" sqref="D1"/>
      <selection pane="bottomLeft" activeCell="A6" sqref="A6"/>
      <selection pane="bottomRight" activeCell="BJ77" sqref="BJ77"/>
    </sheetView>
  </sheetViews>
  <sheetFormatPr defaultColWidth="8.140625" defaultRowHeight="15"/>
  <cols>
    <col min="1" max="1" width="7" style="1" customWidth="1"/>
    <col min="2" max="2" width="90.140625" style="8" bestFit="1" customWidth="1"/>
    <col min="3" max="15" width="5" style="1" customWidth="1"/>
    <col min="16" max="30" width="5" style="67" customWidth="1"/>
    <col min="31" max="32" width="5" style="48" customWidth="1"/>
    <col min="33" max="33" width="5" style="67" customWidth="1"/>
    <col min="34" max="39" width="5" style="48" customWidth="1"/>
    <col min="40" max="48" width="5" style="67" customWidth="1"/>
    <col min="49" max="49" width="5" style="48" customWidth="1"/>
    <col min="50" max="54" width="5" style="67" customWidth="1"/>
    <col min="55" max="58" width="4.85546875" style="67" hidden="1" customWidth="1"/>
    <col min="59" max="59" width="4.85546875" style="48" hidden="1" customWidth="1"/>
    <col min="60" max="60" width="5" style="48" hidden="1" customWidth="1"/>
    <col min="61" max="61" width="26.140625" style="1" customWidth="1"/>
    <col min="62" max="62" width="23" style="1" customWidth="1"/>
    <col min="63" max="63" width="23" style="1" hidden="1" customWidth="1"/>
    <col min="64" max="64" width="14.140625" style="1" customWidth="1"/>
    <col min="65" max="65" width="13.85546875" style="1" bestFit="1" customWidth="1"/>
    <col min="66" max="67" width="8.140625" style="1" customWidth="1"/>
    <col min="68" max="16384" width="8.140625" style="1"/>
  </cols>
  <sheetData>
    <row r="1" spans="2:67" hidden="1"/>
    <row r="2" spans="2:67" hidden="1"/>
    <row r="3" spans="2:67" ht="24" customHeight="1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</row>
    <row r="4" spans="2:67" ht="24" customHeight="1"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</row>
    <row r="5" spans="2:67" ht="24" customHeight="1"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</row>
    <row r="6" spans="2:67" ht="24" customHeight="1"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</row>
    <row r="7" spans="2:67" ht="24" customHeight="1" thickBot="1"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7"/>
      <c r="BJ7" s="7"/>
      <c r="BK7" s="7"/>
    </row>
    <row r="8" spans="2:67" s="25" customFormat="1" ht="36" customHeight="1" thickBot="1">
      <c r="B8" s="41" t="s">
        <v>51</v>
      </c>
      <c r="C8" s="202" t="s">
        <v>47</v>
      </c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4"/>
      <c r="P8" s="202" t="s">
        <v>48</v>
      </c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4"/>
      <c r="AD8" s="202" t="s">
        <v>49</v>
      </c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4"/>
      <c r="AP8" s="202" t="s">
        <v>50</v>
      </c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4"/>
      <c r="BC8" s="88"/>
      <c r="BD8" s="88"/>
      <c r="BE8" s="88"/>
      <c r="BF8" s="88"/>
      <c r="BG8" s="88"/>
      <c r="BH8" s="89"/>
      <c r="BI8" s="50"/>
      <c r="BJ8" s="51"/>
      <c r="BK8" s="51"/>
    </row>
    <row r="9" spans="2:67" s="5" customFormat="1" ht="15.6" customHeight="1" thickBot="1">
      <c r="B9" s="127"/>
      <c r="C9" s="226" t="s">
        <v>8</v>
      </c>
      <c r="D9" s="227"/>
      <c r="E9" s="227"/>
      <c r="F9" s="227"/>
      <c r="G9" s="228"/>
      <c r="H9" s="226" t="s">
        <v>9</v>
      </c>
      <c r="I9" s="227"/>
      <c r="J9" s="227"/>
      <c r="K9" s="228"/>
      <c r="L9" s="226" t="s">
        <v>10</v>
      </c>
      <c r="M9" s="227"/>
      <c r="N9" s="227"/>
      <c r="O9" s="228"/>
      <c r="P9" s="226" t="s">
        <v>11</v>
      </c>
      <c r="Q9" s="227"/>
      <c r="R9" s="227"/>
      <c r="S9" s="227"/>
      <c r="T9" s="228"/>
      <c r="U9" s="226" t="s">
        <v>12</v>
      </c>
      <c r="V9" s="227"/>
      <c r="W9" s="227"/>
      <c r="X9" s="228"/>
      <c r="Y9" s="226" t="s">
        <v>13</v>
      </c>
      <c r="Z9" s="227"/>
      <c r="AA9" s="227"/>
      <c r="AB9" s="227"/>
      <c r="AC9" s="228"/>
      <c r="AD9" s="226" t="s">
        <v>14</v>
      </c>
      <c r="AE9" s="227"/>
      <c r="AF9" s="227"/>
      <c r="AG9" s="228"/>
      <c r="AH9" s="226" t="s">
        <v>15</v>
      </c>
      <c r="AI9" s="227"/>
      <c r="AJ9" s="227"/>
      <c r="AK9" s="228"/>
      <c r="AL9" s="226" t="s">
        <v>16</v>
      </c>
      <c r="AM9" s="227"/>
      <c r="AN9" s="227"/>
      <c r="AO9" s="228"/>
      <c r="AP9" s="226" t="s">
        <v>17</v>
      </c>
      <c r="AQ9" s="227"/>
      <c r="AR9" s="227"/>
      <c r="AS9" s="227"/>
      <c r="AT9" s="228"/>
      <c r="AU9" s="226" t="s">
        <v>18</v>
      </c>
      <c r="AV9" s="227"/>
      <c r="AW9" s="227"/>
      <c r="AX9" s="228"/>
      <c r="AY9" s="226" t="s">
        <v>19</v>
      </c>
      <c r="AZ9" s="227"/>
      <c r="BA9" s="227"/>
      <c r="BB9" s="228"/>
      <c r="BC9" s="14"/>
      <c r="BD9" s="16"/>
      <c r="BE9" s="15"/>
      <c r="BF9" s="15"/>
      <c r="BG9" s="16"/>
      <c r="BH9" s="15"/>
      <c r="BI9" s="64" t="s">
        <v>3</v>
      </c>
      <c r="BJ9" s="64" t="s">
        <v>46</v>
      </c>
      <c r="BK9" s="65" t="s">
        <v>1</v>
      </c>
      <c r="BL9" s="23"/>
      <c r="BM9" s="23"/>
      <c r="BN9" s="24"/>
      <c r="BO9" s="6"/>
    </row>
    <row r="10" spans="2:67" s="5" customFormat="1" ht="25.5" customHeight="1" thickBot="1">
      <c r="B10" s="130" t="s">
        <v>70</v>
      </c>
      <c r="C10" s="151">
        <v>26</v>
      </c>
      <c r="D10" s="152">
        <v>3</v>
      </c>
      <c r="E10" s="152">
        <v>10</v>
      </c>
      <c r="F10" s="153">
        <v>17</v>
      </c>
      <c r="G10" s="154">
        <v>24</v>
      </c>
      <c r="H10" s="145">
        <v>31</v>
      </c>
      <c r="I10" s="152">
        <v>7</v>
      </c>
      <c r="J10" s="152">
        <v>14</v>
      </c>
      <c r="K10" s="154">
        <v>21</v>
      </c>
      <c r="L10" s="155">
        <v>28</v>
      </c>
      <c r="M10" s="152">
        <v>4</v>
      </c>
      <c r="N10" s="153">
        <v>11</v>
      </c>
      <c r="O10" s="154">
        <v>18</v>
      </c>
      <c r="P10" s="155">
        <v>25</v>
      </c>
      <c r="Q10" s="152">
        <v>2</v>
      </c>
      <c r="R10" s="153">
        <v>9</v>
      </c>
      <c r="S10" s="152">
        <v>16</v>
      </c>
      <c r="T10" s="152">
        <v>23</v>
      </c>
      <c r="U10" s="153">
        <v>30</v>
      </c>
      <c r="V10" s="152">
        <v>6</v>
      </c>
      <c r="W10" s="152">
        <v>13</v>
      </c>
      <c r="X10" s="153">
        <v>20</v>
      </c>
      <c r="Y10" s="152">
        <v>27</v>
      </c>
      <c r="Z10" s="152">
        <v>4</v>
      </c>
      <c r="AA10" s="153">
        <v>11</v>
      </c>
      <c r="AB10" s="153">
        <v>18</v>
      </c>
      <c r="AC10" s="152">
        <v>25</v>
      </c>
      <c r="AD10" s="152">
        <v>1</v>
      </c>
      <c r="AE10" s="152">
        <v>8</v>
      </c>
      <c r="AF10" s="153">
        <v>15</v>
      </c>
      <c r="AG10" s="152">
        <v>22</v>
      </c>
      <c r="AH10" s="153">
        <v>29</v>
      </c>
      <c r="AI10" s="152">
        <v>5</v>
      </c>
      <c r="AJ10" s="152">
        <v>12</v>
      </c>
      <c r="AK10" s="153">
        <v>19</v>
      </c>
      <c r="AL10" s="152">
        <v>26</v>
      </c>
      <c r="AM10" s="152">
        <v>5</v>
      </c>
      <c r="AN10" s="153">
        <v>12</v>
      </c>
      <c r="AO10" s="152">
        <v>19</v>
      </c>
      <c r="AP10" s="152">
        <v>26</v>
      </c>
      <c r="AQ10" s="153">
        <v>2</v>
      </c>
      <c r="AR10" s="152">
        <v>9</v>
      </c>
      <c r="AS10" s="152">
        <v>16</v>
      </c>
      <c r="AT10" s="152">
        <v>23</v>
      </c>
      <c r="AU10" s="152">
        <v>30</v>
      </c>
      <c r="AV10" s="153">
        <v>7</v>
      </c>
      <c r="AW10" s="152">
        <v>14</v>
      </c>
      <c r="AX10" s="152">
        <v>21</v>
      </c>
      <c r="AY10" s="152">
        <v>28</v>
      </c>
      <c r="AZ10" s="152">
        <v>4</v>
      </c>
      <c r="BA10" s="152">
        <v>11</v>
      </c>
      <c r="BB10" s="152">
        <v>18</v>
      </c>
      <c r="BC10" s="15"/>
      <c r="BD10" s="16"/>
      <c r="BE10" s="15"/>
      <c r="BF10" s="15"/>
      <c r="BG10" s="16"/>
      <c r="BH10" s="15"/>
      <c r="BI10" s="29">
        <f>BI27+BI40+BI51+BI56+BI66</f>
        <v>89692000</v>
      </c>
      <c r="BJ10" s="29"/>
      <c r="BK10" s="52"/>
    </row>
    <row r="11" spans="2:67" s="5" customFormat="1" ht="25.5" customHeight="1" thickBot="1">
      <c r="B11" s="77" t="s">
        <v>45</v>
      </c>
      <c r="C11" s="262" t="s">
        <v>66</v>
      </c>
      <c r="D11" s="244"/>
      <c r="E11" s="244"/>
      <c r="F11" s="244"/>
      <c r="G11" s="244"/>
      <c r="H11" s="244"/>
      <c r="I11" s="244"/>
      <c r="J11" s="244"/>
      <c r="K11" s="263"/>
      <c r="L11" s="264" t="s">
        <v>67</v>
      </c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65"/>
      <c r="Y11" s="243" t="s">
        <v>68</v>
      </c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5"/>
      <c r="AM11" s="254" t="s">
        <v>69</v>
      </c>
      <c r="AN11" s="255"/>
      <c r="AO11" s="255"/>
      <c r="AP11" s="255"/>
      <c r="AQ11" s="255"/>
      <c r="AR11" s="255"/>
      <c r="AS11" s="255"/>
      <c r="AT11" s="255"/>
      <c r="AU11" s="255"/>
      <c r="AV11" s="255"/>
      <c r="AW11" s="256"/>
      <c r="AX11" s="257" t="s">
        <v>66</v>
      </c>
      <c r="AY11" s="244"/>
      <c r="AZ11" s="244"/>
      <c r="BA11" s="244"/>
      <c r="BB11" s="245"/>
      <c r="BC11" s="128"/>
      <c r="BD11" s="129"/>
      <c r="BE11" s="128"/>
      <c r="BF11" s="128"/>
      <c r="BG11" s="129"/>
      <c r="BH11" s="129"/>
      <c r="BI11" s="29"/>
      <c r="BJ11" s="29"/>
      <c r="BK11" s="52"/>
    </row>
    <row r="12" spans="2:67" s="3" customFormat="1" ht="25.5" customHeight="1" thickBot="1">
      <c r="B12" s="11" t="s">
        <v>43</v>
      </c>
      <c r="C12" s="81"/>
      <c r="D12" s="82"/>
      <c r="E12" s="82"/>
      <c r="F12" s="83"/>
      <c r="G12" s="133"/>
      <c r="H12" s="132"/>
      <c r="I12" s="82"/>
      <c r="J12" s="82"/>
      <c r="K12" s="133"/>
      <c r="L12" s="134"/>
      <c r="M12" s="82"/>
      <c r="N12" s="83"/>
      <c r="O12" s="133"/>
      <c r="P12" s="134"/>
      <c r="Q12" s="82"/>
      <c r="R12" s="83"/>
      <c r="S12" s="82"/>
      <c r="T12" s="133"/>
      <c r="U12" s="132"/>
      <c r="V12" s="82"/>
      <c r="W12" s="82"/>
      <c r="X12" s="133"/>
      <c r="Y12" s="134"/>
      <c r="Z12" s="82"/>
      <c r="AA12" s="83"/>
      <c r="AB12" s="83"/>
      <c r="AC12" s="133"/>
      <c r="AD12" s="134"/>
      <c r="AE12" s="82"/>
      <c r="AF12" s="83"/>
      <c r="AG12" s="133"/>
      <c r="AH12" s="132"/>
      <c r="AI12" s="82"/>
      <c r="AJ12" s="82"/>
      <c r="AK12" s="133"/>
      <c r="AL12" s="134"/>
      <c r="AM12" s="82"/>
      <c r="AN12" s="83"/>
      <c r="AO12" s="133"/>
      <c r="AP12" s="134"/>
      <c r="AQ12" s="83"/>
      <c r="AR12" s="82"/>
      <c r="AS12" s="82"/>
      <c r="AT12" s="133"/>
      <c r="AU12" s="134"/>
      <c r="AV12" s="83"/>
      <c r="AW12" s="82"/>
      <c r="AX12" s="133"/>
      <c r="AY12" s="134"/>
      <c r="AZ12" s="82"/>
      <c r="BA12" s="82"/>
      <c r="BB12" s="82"/>
      <c r="BC12" s="82"/>
      <c r="BD12" s="83"/>
      <c r="BE12" s="82"/>
      <c r="BF12" s="82"/>
      <c r="BG12" s="83"/>
      <c r="BH12" s="84"/>
      <c r="BI12" s="32" t="s">
        <v>3</v>
      </c>
      <c r="BJ12" s="12"/>
      <c r="BK12" s="59"/>
    </row>
    <row r="13" spans="2:67" s="2" customFormat="1" ht="25.5" customHeight="1" thickBot="1">
      <c r="B13" s="77" t="s">
        <v>44</v>
      </c>
      <c r="C13" s="35"/>
      <c r="D13" s="36"/>
      <c r="E13" s="36"/>
      <c r="F13" s="37"/>
      <c r="G13" s="148"/>
      <c r="H13" s="147"/>
      <c r="I13" s="36"/>
      <c r="J13" s="36"/>
      <c r="K13" s="148"/>
      <c r="L13" s="150"/>
      <c r="M13" s="36"/>
      <c r="N13" s="37"/>
      <c r="O13" s="148"/>
      <c r="P13" s="150"/>
      <c r="Q13" s="36"/>
      <c r="R13" s="37"/>
      <c r="S13" s="36"/>
      <c r="T13" s="148"/>
      <c r="U13" s="147"/>
      <c r="V13" s="36"/>
      <c r="W13" s="36"/>
      <c r="X13" s="148"/>
      <c r="Y13" s="150"/>
      <c r="Z13" s="36"/>
      <c r="AA13" s="37"/>
      <c r="AB13" s="37"/>
      <c r="AC13" s="148"/>
      <c r="AD13" s="150"/>
      <c r="AE13" s="36"/>
      <c r="AF13" s="37"/>
      <c r="AG13" s="148"/>
      <c r="AH13" s="147"/>
      <c r="AI13" s="36"/>
      <c r="AJ13" s="36"/>
      <c r="AK13" s="148"/>
      <c r="AL13" s="150"/>
      <c r="AM13" s="36"/>
      <c r="AN13" s="37"/>
      <c r="AO13" s="148"/>
      <c r="AP13" s="150"/>
      <c r="AQ13" s="37"/>
      <c r="AR13" s="36"/>
      <c r="AS13" s="36"/>
      <c r="AT13" s="148"/>
      <c r="AU13" s="150"/>
      <c r="AV13" s="37"/>
      <c r="AW13" s="36"/>
      <c r="AX13" s="148"/>
      <c r="AY13" s="150"/>
      <c r="AZ13" s="36"/>
      <c r="BA13" s="36"/>
      <c r="BB13" s="36"/>
      <c r="BC13" s="36"/>
      <c r="BD13" s="37"/>
      <c r="BE13" s="36"/>
      <c r="BF13" s="36"/>
      <c r="BG13" s="37"/>
      <c r="BH13" s="36"/>
      <c r="BI13" s="30"/>
      <c r="BJ13" s="31">
        <v>20000</v>
      </c>
      <c r="BK13" s="53"/>
    </row>
    <row r="14" spans="2:67" s="3" customFormat="1" ht="25.5" customHeight="1" thickBot="1">
      <c r="B14" s="11" t="s">
        <v>59</v>
      </c>
      <c r="C14" s="81"/>
      <c r="D14" s="82"/>
      <c r="E14" s="82"/>
      <c r="F14" s="83"/>
      <c r="G14" s="133"/>
      <c r="H14" s="132"/>
      <c r="I14" s="82"/>
      <c r="J14" s="82"/>
      <c r="K14" s="133"/>
      <c r="L14" s="134"/>
      <c r="M14" s="82"/>
      <c r="N14" s="83"/>
      <c r="O14" s="133"/>
      <c r="P14" s="134"/>
      <c r="Q14" s="82"/>
      <c r="R14" s="83"/>
      <c r="S14" s="82"/>
      <c r="T14" s="133"/>
      <c r="U14" s="132"/>
      <c r="V14" s="82"/>
      <c r="W14" s="82"/>
      <c r="X14" s="133"/>
      <c r="Y14" s="134"/>
      <c r="Z14" s="82"/>
      <c r="AA14" s="83"/>
      <c r="AB14" s="83"/>
      <c r="AC14" s="133"/>
      <c r="AD14" s="134"/>
      <c r="AE14" s="82"/>
      <c r="AF14" s="83"/>
      <c r="AG14" s="133"/>
      <c r="AH14" s="132"/>
      <c r="AI14" s="82"/>
      <c r="AJ14" s="82"/>
      <c r="AK14" s="133"/>
      <c r="AL14" s="134"/>
      <c r="AM14" s="82"/>
      <c r="AN14" s="83"/>
      <c r="AO14" s="133"/>
      <c r="AP14" s="134"/>
      <c r="AQ14" s="83"/>
      <c r="AR14" s="82"/>
      <c r="AS14" s="82"/>
      <c r="AT14" s="133"/>
      <c r="AU14" s="134"/>
      <c r="AV14" s="83"/>
      <c r="AW14" s="82"/>
      <c r="AX14" s="133"/>
      <c r="AY14" s="134"/>
      <c r="AZ14" s="82"/>
      <c r="BA14" s="82"/>
      <c r="BB14" s="82"/>
      <c r="BC14" s="82"/>
      <c r="BD14" s="83"/>
      <c r="BE14" s="82"/>
      <c r="BF14" s="82"/>
      <c r="BG14" s="83"/>
      <c r="BH14" s="84"/>
      <c r="BI14" s="32" t="s">
        <v>3</v>
      </c>
      <c r="BJ14" s="12"/>
      <c r="BK14" s="59"/>
    </row>
    <row r="15" spans="2:67" s="4" customFormat="1" ht="25.5" customHeight="1">
      <c r="B15" s="77" t="s">
        <v>52</v>
      </c>
      <c r="C15" s="159"/>
      <c r="D15" s="160"/>
      <c r="E15" s="160"/>
      <c r="F15" s="161"/>
      <c r="G15" s="162"/>
      <c r="H15" s="163"/>
      <c r="I15" s="160"/>
      <c r="J15" s="160"/>
      <c r="K15" s="187"/>
      <c r="L15" s="164"/>
      <c r="M15" s="160"/>
      <c r="N15" s="161"/>
      <c r="O15" s="162"/>
      <c r="P15" s="164"/>
      <c r="Q15" s="160"/>
      <c r="R15" s="161"/>
      <c r="S15" s="161"/>
      <c r="T15" s="162"/>
      <c r="U15" s="163"/>
      <c r="V15" s="161"/>
      <c r="W15" s="186"/>
      <c r="X15" s="187"/>
      <c r="Y15" s="163"/>
      <c r="Z15" s="161"/>
      <c r="AA15" s="161"/>
      <c r="AB15" s="161"/>
      <c r="AC15" s="162"/>
      <c r="AD15" s="163"/>
      <c r="AE15" s="161"/>
      <c r="AF15" s="161"/>
      <c r="AG15" s="162"/>
      <c r="AH15" s="163"/>
      <c r="AI15" s="161"/>
      <c r="AJ15" s="161"/>
      <c r="AK15" s="162"/>
      <c r="AL15" s="189"/>
      <c r="AM15" s="161"/>
      <c r="AN15" s="161"/>
      <c r="AO15" s="162"/>
      <c r="AP15" s="163"/>
      <c r="AQ15" s="161"/>
      <c r="AR15" s="161"/>
      <c r="AS15" s="161"/>
      <c r="AT15" s="162"/>
      <c r="AU15" s="189"/>
      <c r="AV15" s="186"/>
      <c r="AW15" s="186"/>
      <c r="AX15" s="162"/>
      <c r="AY15" s="163"/>
      <c r="AZ15" s="161"/>
      <c r="BA15" s="161"/>
      <c r="BB15" s="161"/>
      <c r="BC15" s="38"/>
      <c r="BD15" s="39"/>
      <c r="BE15" s="38"/>
      <c r="BF15" s="38"/>
      <c r="BG15" s="39"/>
      <c r="BH15" s="38"/>
      <c r="BI15" s="54">
        <v>4300000</v>
      </c>
      <c r="BJ15" s="31">
        <v>45000</v>
      </c>
      <c r="BK15" s="60"/>
    </row>
    <row r="16" spans="2:67" s="4" customFormat="1" ht="25.5" customHeight="1">
      <c r="B16" s="77" t="s">
        <v>53</v>
      </c>
      <c r="C16" s="165"/>
      <c r="D16" s="166"/>
      <c r="E16" s="166"/>
      <c r="F16" s="167"/>
      <c r="G16" s="168"/>
      <c r="H16" s="169"/>
      <c r="I16" s="166"/>
      <c r="J16" s="166"/>
      <c r="K16" s="191"/>
      <c r="L16" s="170"/>
      <c r="M16" s="166"/>
      <c r="N16" s="167"/>
      <c r="O16" s="168"/>
      <c r="P16" s="170"/>
      <c r="Q16" s="166"/>
      <c r="R16" s="167"/>
      <c r="S16" s="161"/>
      <c r="T16" s="162"/>
      <c r="U16" s="163"/>
      <c r="V16" s="161"/>
      <c r="W16" s="186"/>
      <c r="X16" s="187"/>
      <c r="Y16" s="163"/>
      <c r="Z16" s="161"/>
      <c r="AA16" s="161"/>
      <c r="AB16" s="161"/>
      <c r="AC16" s="162"/>
      <c r="AD16" s="163"/>
      <c r="AE16" s="161"/>
      <c r="AF16" s="161"/>
      <c r="AG16" s="162"/>
      <c r="AH16" s="163"/>
      <c r="AI16" s="161"/>
      <c r="AJ16" s="161"/>
      <c r="AK16" s="162"/>
      <c r="AL16" s="189"/>
      <c r="AM16" s="161"/>
      <c r="AN16" s="161"/>
      <c r="AO16" s="162"/>
      <c r="AP16" s="163"/>
      <c r="AQ16" s="161"/>
      <c r="AR16" s="161"/>
      <c r="AS16" s="161"/>
      <c r="AT16" s="162"/>
      <c r="AU16" s="189"/>
      <c r="AV16" s="186"/>
      <c r="AW16" s="186"/>
      <c r="AX16" s="162"/>
      <c r="AY16" s="163"/>
      <c r="AZ16" s="161"/>
      <c r="BA16" s="161"/>
      <c r="BB16" s="161"/>
      <c r="BC16" s="15"/>
      <c r="BD16" s="16"/>
      <c r="BE16" s="15"/>
      <c r="BF16" s="15"/>
      <c r="BG16" s="16"/>
      <c r="BH16" s="15"/>
      <c r="BI16" s="54">
        <v>5000000</v>
      </c>
      <c r="BJ16" s="31">
        <v>25000</v>
      </c>
      <c r="BK16" s="60"/>
    </row>
    <row r="17" spans="2:67" s="4" customFormat="1" ht="25.5" customHeight="1">
      <c r="B17" s="77" t="s">
        <v>54</v>
      </c>
      <c r="C17" s="165"/>
      <c r="D17" s="166"/>
      <c r="E17" s="166"/>
      <c r="F17" s="167"/>
      <c r="G17" s="168"/>
      <c r="H17" s="169"/>
      <c r="I17" s="166"/>
      <c r="J17" s="166"/>
      <c r="K17" s="191"/>
      <c r="L17" s="170"/>
      <c r="M17" s="166"/>
      <c r="N17" s="167"/>
      <c r="O17" s="168"/>
      <c r="P17" s="170"/>
      <c r="Q17" s="166"/>
      <c r="R17" s="167"/>
      <c r="S17" s="161"/>
      <c r="T17" s="162"/>
      <c r="U17" s="163"/>
      <c r="V17" s="161"/>
      <c r="W17" s="186"/>
      <c r="X17" s="187"/>
      <c r="Y17" s="163"/>
      <c r="Z17" s="161"/>
      <c r="AA17" s="161"/>
      <c r="AB17" s="161"/>
      <c r="AC17" s="162"/>
      <c r="AD17" s="163"/>
      <c r="AE17" s="161"/>
      <c r="AF17" s="161"/>
      <c r="AG17" s="162"/>
      <c r="AH17" s="163"/>
      <c r="AI17" s="161"/>
      <c r="AJ17" s="161"/>
      <c r="AK17" s="162"/>
      <c r="AL17" s="189"/>
      <c r="AM17" s="161"/>
      <c r="AN17" s="161"/>
      <c r="AO17" s="162"/>
      <c r="AP17" s="163"/>
      <c r="AQ17" s="161"/>
      <c r="AR17" s="161"/>
      <c r="AS17" s="161"/>
      <c r="AT17" s="162"/>
      <c r="AU17" s="189"/>
      <c r="AV17" s="186"/>
      <c r="AW17" s="186"/>
      <c r="AX17" s="162"/>
      <c r="AY17" s="163"/>
      <c r="AZ17" s="161"/>
      <c r="BA17" s="161"/>
      <c r="BB17" s="161"/>
      <c r="BC17" s="15"/>
      <c r="BD17" s="16"/>
      <c r="BE17" s="15"/>
      <c r="BF17" s="15"/>
      <c r="BG17" s="16"/>
      <c r="BH17" s="15"/>
      <c r="BI17" s="54">
        <v>800000</v>
      </c>
      <c r="BJ17" s="31">
        <v>8000</v>
      </c>
      <c r="BK17" s="60"/>
    </row>
    <row r="18" spans="2:67" s="4" customFormat="1" ht="25.5" customHeight="1">
      <c r="B18" s="77" t="s">
        <v>56</v>
      </c>
      <c r="C18" s="179"/>
      <c r="D18" s="180"/>
      <c r="E18" s="180"/>
      <c r="F18" s="181"/>
      <c r="G18" s="182"/>
      <c r="H18" s="183"/>
      <c r="I18" s="180"/>
      <c r="J18" s="180"/>
      <c r="K18" s="28"/>
      <c r="L18" s="178"/>
      <c r="M18" s="177"/>
      <c r="N18" s="174"/>
      <c r="O18" s="175"/>
      <c r="P18" s="178"/>
      <c r="Q18" s="177"/>
      <c r="R18" s="174"/>
      <c r="S18" s="156"/>
      <c r="T18" s="157"/>
      <c r="U18" s="158"/>
      <c r="V18" s="156"/>
      <c r="W18" s="39"/>
      <c r="X18" s="149"/>
      <c r="Y18" s="173"/>
      <c r="Z18" s="171"/>
      <c r="AA18" s="171"/>
      <c r="AB18" s="171"/>
      <c r="AC18" s="172"/>
      <c r="AD18" s="173"/>
      <c r="AE18" s="171"/>
      <c r="AF18" s="171"/>
      <c r="AG18" s="172"/>
      <c r="AH18" s="173"/>
      <c r="AI18" s="171"/>
      <c r="AJ18" s="171"/>
      <c r="AK18" s="149"/>
      <c r="AL18" s="146"/>
      <c r="AM18" s="156"/>
      <c r="AN18" s="156"/>
      <c r="AO18" s="157"/>
      <c r="AP18" s="158"/>
      <c r="AQ18" s="156"/>
      <c r="AR18" s="156"/>
      <c r="AS18" s="156"/>
      <c r="AT18" s="157"/>
      <c r="AU18" s="158"/>
      <c r="AV18" s="39"/>
      <c r="AW18" s="39"/>
      <c r="AX18" s="172"/>
      <c r="AY18" s="173"/>
      <c r="AZ18" s="171"/>
      <c r="BA18" s="171"/>
      <c r="BB18" s="171"/>
      <c r="BC18" s="15"/>
      <c r="BD18" s="16"/>
      <c r="BE18" s="15"/>
      <c r="BF18" s="15"/>
      <c r="BG18" s="16"/>
      <c r="BH18" s="15"/>
      <c r="BI18" s="54">
        <v>8800000</v>
      </c>
      <c r="BJ18" s="31">
        <v>55000</v>
      </c>
      <c r="BK18" s="60"/>
    </row>
    <row r="19" spans="2:67" s="4" customFormat="1" ht="25.5" customHeight="1">
      <c r="B19" s="77" t="s">
        <v>57</v>
      </c>
      <c r="C19" s="179"/>
      <c r="D19" s="180"/>
      <c r="E19" s="180"/>
      <c r="F19" s="181"/>
      <c r="G19" s="182"/>
      <c r="H19" s="183"/>
      <c r="I19" s="180"/>
      <c r="J19" s="180"/>
      <c r="K19" s="182"/>
      <c r="L19" s="178"/>
      <c r="M19" s="177"/>
      <c r="N19" s="174"/>
      <c r="O19" s="175"/>
      <c r="P19" s="178"/>
      <c r="Q19" s="177"/>
      <c r="R19" s="174"/>
      <c r="S19" s="156"/>
      <c r="T19" s="157"/>
      <c r="U19" s="158"/>
      <c r="V19" s="156"/>
      <c r="W19" s="156"/>
      <c r="X19" s="185"/>
      <c r="Y19" s="173"/>
      <c r="Z19" s="171"/>
      <c r="AA19" s="171"/>
      <c r="AB19" s="171"/>
      <c r="AC19" s="172"/>
      <c r="AD19" s="173"/>
      <c r="AE19" s="171"/>
      <c r="AF19" s="171"/>
      <c r="AG19" s="172"/>
      <c r="AH19" s="173"/>
      <c r="AI19" s="171"/>
      <c r="AJ19" s="171"/>
      <c r="AK19" s="172"/>
      <c r="AL19" s="188"/>
      <c r="AM19" s="156"/>
      <c r="AN19" s="156"/>
      <c r="AO19" s="157"/>
      <c r="AP19" s="158"/>
      <c r="AQ19" s="156"/>
      <c r="AR19" s="156"/>
      <c r="AS19" s="156"/>
      <c r="AT19" s="157"/>
      <c r="AU19" s="158"/>
      <c r="AV19" s="156"/>
      <c r="AW19" s="190"/>
      <c r="AX19" s="172"/>
      <c r="AY19" s="173"/>
      <c r="AZ19" s="171"/>
      <c r="BA19" s="171"/>
      <c r="BB19" s="171"/>
      <c r="BC19" s="15"/>
      <c r="BD19" s="16"/>
      <c r="BE19" s="15"/>
      <c r="BF19" s="15"/>
      <c r="BG19" s="16"/>
      <c r="BH19" s="15"/>
      <c r="BI19" s="54">
        <v>15000000</v>
      </c>
      <c r="BJ19" s="31">
        <v>91000</v>
      </c>
      <c r="BK19" s="60"/>
    </row>
    <row r="20" spans="2:67" s="4" customFormat="1" ht="25.5" customHeight="1">
      <c r="B20" s="77" t="s">
        <v>58</v>
      </c>
      <c r="C20" s="179"/>
      <c r="D20" s="180"/>
      <c r="E20" s="180"/>
      <c r="F20" s="181"/>
      <c r="G20" s="182"/>
      <c r="H20" s="183"/>
      <c r="I20" s="180"/>
      <c r="J20" s="180"/>
      <c r="K20" s="28"/>
      <c r="L20" s="178"/>
      <c r="M20" s="177"/>
      <c r="N20" s="174"/>
      <c r="O20" s="175"/>
      <c r="P20" s="178"/>
      <c r="Q20" s="177"/>
      <c r="R20" s="174"/>
      <c r="S20" s="156"/>
      <c r="T20" s="157"/>
      <c r="U20" s="158"/>
      <c r="V20" s="156"/>
      <c r="W20" s="39"/>
      <c r="X20" s="149"/>
      <c r="Y20" s="173"/>
      <c r="Z20" s="171"/>
      <c r="AA20" s="171"/>
      <c r="AB20" s="171"/>
      <c r="AC20" s="172"/>
      <c r="AD20" s="173"/>
      <c r="AE20" s="171"/>
      <c r="AF20" s="171"/>
      <c r="AG20" s="172"/>
      <c r="AH20" s="173"/>
      <c r="AI20" s="171"/>
      <c r="AJ20" s="171"/>
      <c r="AK20" s="149"/>
      <c r="AL20" s="146"/>
      <c r="AM20" s="156"/>
      <c r="AN20" s="156"/>
      <c r="AO20" s="157"/>
      <c r="AP20" s="158"/>
      <c r="AQ20" s="156"/>
      <c r="AR20" s="156"/>
      <c r="AS20" s="156"/>
      <c r="AT20" s="157"/>
      <c r="AU20" s="158"/>
      <c r="AV20" s="39"/>
      <c r="AW20" s="39"/>
      <c r="AX20" s="172"/>
      <c r="AY20" s="173"/>
      <c r="AZ20" s="171"/>
      <c r="BA20" s="171"/>
      <c r="BB20" s="171"/>
      <c r="BC20" s="15"/>
      <c r="BD20" s="16"/>
      <c r="BE20" s="15"/>
      <c r="BF20" s="15"/>
      <c r="BG20" s="16"/>
      <c r="BH20" s="15"/>
      <c r="BI20" s="54">
        <v>3333000</v>
      </c>
      <c r="BJ20" s="31">
        <v>30000</v>
      </c>
      <c r="BK20" s="60"/>
    </row>
    <row r="21" spans="2:67" s="4" customFormat="1" ht="25.5" customHeight="1" thickBot="1">
      <c r="B21" s="77" t="s">
        <v>63</v>
      </c>
      <c r="C21" s="13"/>
      <c r="D21" s="15"/>
      <c r="E21" s="15"/>
      <c r="F21" s="16"/>
      <c r="G21" s="28"/>
      <c r="H21" s="131"/>
      <c r="I21" s="15"/>
      <c r="J21" s="15"/>
      <c r="K21" s="28"/>
      <c r="L21" s="14"/>
      <c r="M21" s="177"/>
      <c r="N21" s="174"/>
      <c r="O21" s="175"/>
      <c r="P21" s="178"/>
      <c r="Q21" s="15"/>
      <c r="R21" s="16"/>
      <c r="S21" s="39"/>
      <c r="T21" s="149"/>
      <c r="U21" s="146"/>
      <c r="V21" s="39"/>
      <c r="W21" s="39"/>
      <c r="X21" s="149"/>
      <c r="Y21" s="146"/>
      <c r="Z21" s="39"/>
      <c r="AA21" s="39"/>
      <c r="AB21" s="39"/>
      <c r="AC21" s="172"/>
      <c r="AD21" s="173"/>
      <c r="AE21" s="171"/>
      <c r="AF21" s="171"/>
      <c r="AG21" s="172"/>
      <c r="AH21" s="173"/>
      <c r="AI21" s="171"/>
      <c r="AJ21" s="39"/>
      <c r="AK21" s="149"/>
      <c r="AL21" s="146"/>
      <c r="AM21" s="39"/>
      <c r="AN21" s="39"/>
      <c r="AO21" s="157"/>
      <c r="AP21" s="158"/>
      <c r="AQ21" s="156"/>
      <c r="AR21" s="156"/>
      <c r="AS21" s="39"/>
      <c r="AT21" s="149"/>
      <c r="AU21" s="146"/>
      <c r="AV21" s="39"/>
      <c r="AW21" s="39"/>
      <c r="AX21" s="149"/>
      <c r="AY21" s="146"/>
      <c r="AZ21" s="171"/>
      <c r="BA21" s="171"/>
      <c r="BB21" s="171"/>
      <c r="BC21" s="15"/>
      <c r="BD21" s="16"/>
      <c r="BE21" s="15"/>
      <c r="BF21" s="15"/>
      <c r="BG21" s="16"/>
      <c r="BH21" s="15"/>
      <c r="BI21" s="54" t="s">
        <v>95</v>
      </c>
      <c r="BJ21" s="31">
        <v>40000</v>
      </c>
      <c r="BK21" s="60"/>
    </row>
    <row r="22" spans="2:67" s="4" customFormat="1" ht="25.5" hidden="1" customHeight="1">
      <c r="B22" s="77"/>
      <c r="C22" s="13"/>
      <c r="D22" s="15"/>
      <c r="E22" s="15"/>
      <c r="F22" s="16"/>
      <c r="G22" s="28"/>
      <c r="H22" s="131"/>
      <c r="I22" s="15"/>
      <c r="J22" s="15"/>
      <c r="K22" s="28"/>
      <c r="L22" s="14"/>
      <c r="M22" s="15"/>
      <c r="N22" s="16"/>
      <c r="O22" s="28"/>
      <c r="P22" s="14"/>
      <c r="Q22" s="15"/>
      <c r="R22" s="16"/>
      <c r="S22" s="39"/>
      <c r="T22" s="149"/>
      <c r="U22" s="146"/>
      <c r="V22" s="39"/>
      <c r="W22" s="39"/>
      <c r="X22" s="149"/>
      <c r="Y22" s="146"/>
      <c r="Z22" s="39"/>
      <c r="AA22" s="39"/>
      <c r="AB22" s="39"/>
      <c r="AC22" s="149"/>
      <c r="AD22" s="146"/>
      <c r="AE22" s="39"/>
      <c r="AF22" s="39"/>
      <c r="AG22" s="149"/>
      <c r="AH22" s="146"/>
      <c r="AI22" s="39"/>
      <c r="AJ22" s="39"/>
      <c r="AK22" s="149"/>
      <c r="AL22" s="146"/>
      <c r="AM22" s="39"/>
      <c r="AN22" s="39"/>
      <c r="AO22" s="149"/>
      <c r="AP22" s="146"/>
      <c r="AQ22" s="39"/>
      <c r="AR22" s="39"/>
      <c r="AS22" s="39"/>
      <c r="AT22" s="149"/>
      <c r="AU22" s="146"/>
      <c r="AV22" s="39"/>
      <c r="AW22" s="39"/>
      <c r="AX22" s="149"/>
      <c r="AY22" s="146"/>
      <c r="AZ22" s="39"/>
      <c r="BA22" s="39"/>
      <c r="BB22" s="39"/>
      <c r="BC22" s="15"/>
      <c r="BD22" s="16"/>
      <c r="BE22" s="15"/>
      <c r="BF22" s="15"/>
      <c r="BG22" s="16"/>
      <c r="BH22" s="15"/>
      <c r="BI22" s="54"/>
      <c r="BJ22" s="31"/>
      <c r="BK22" s="60"/>
      <c r="BO22" s="103"/>
    </row>
    <row r="23" spans="2:67" s="4" customFormat="1" ht="25.5" hidden="1" customHeight="1" thickBot="1">
      <c r="B23" s="77"/>
      <c r="C23" s="13"/>
      <c r="D23" s="15"/>
      <c r="E23" s="15"/>
      <c r="F23" s="16"/>
      <c r="G23" s="28"/>
      <c r="H23" s="131"/>
      <c r="I23" s="15"/>
      <c r="J23" s="15"/>
      <c r="K23" s="28"/>
      <c r="L23" s="14"/>
      <c r="M23" s="15"/>
      <c r="N23" s="16"/>
      <c r="O23" s="28"/>
      <c r="P23" s="14"/>
      <c r="Q23" s="15"/>
      <c r="R23" s="16"/>
      <c r="S23" s="39"/>
      <c r="T23" s="149"/>
      <c r="U23" s="146"/>
      <c r="V23" s="39"/>
      <c r="W23" s="39"/>
      <c r="X23" s="149"/>
      <c r="Y23" s="146"/>
      <c r="Z23" s="39"/>
      <c r="AA23" s="39"/>
      <c r="AB23" s="39"/>
      <c r="AC23" s="149"/>
      <c r="AD23" s="146"/>
      <c r="AE23" s="39"/>
      <c r="AF23" s="39"/>
      <c r="AG23" s="149"/>
      <c r="AH23" s="146"/>
      <c r="AI23" s="39"/>
      <c r="AJ23" s="39"/>
      <c r="AK23" s="149"/>
      <c r="AL23" s="146"/>
      <c r="AM23" s="39"/>
      <c r="AN23" s="39"/>
      <c r="AO23" s="149"/>
      <c r="AP23" s="146"/>
      <c r="AQ23" s="39"/>
      <c r="AR23" s="39"/>
      <c r="AS23" s="39"/>
      <c r="AT23" s="149"/>
      <c r="AU23" s="146"/>
      <c r="AV23" s="39"/>
      <c r="AW23" s="39"/>
      <c r="AX23" s="149"/>
      <c r="AY23" s="146"/>
      <c r="AZ23" s="39"/>
      <c r="BA23" s="39"/>
      <c r="BB23" s="39"/>
      <c r="BC23" s="15"/>
      <c r="BD23" s="16"/>
      <c r="BE23" s="15"/>
      <c r="BF23" s="15"/>
      <c r="BG23" s="16"/>
      <c r="BH23" s="15"/>
      <c r="BI23" s="54"/>
      <c r="BJ23" s="31"/>
      <c r="BK23" s="60"/>
    </row>
    <row r="24" spans="2:67" s="4" customFormat="1" ht="25.5" hidden="1" customHeight="1">
      <c r="B24" s="77"/>
      <c r="C24" s="13"/>
      <c r="D24" s="15"/>
      <c r="E24" s="15"/>
      <c r="F24" s="15"/>
      <c r="G24" s="15"/>
      <c r="H24" s="16"/>
      <c r="I24" s="15"/>
      <c r="J24" s="15"/>
      <c r="K24" s="16"/>
      <c r="L24" s="15"/>
      <c r="M24" s="15"/>
      <c r="N24" s="16"/>
      <c r="O24" s="15"/>
      <c r="P24" s="15"/>
      <c r="Q24" s="15"/>
      <c r="R24" s="16"/>
      <c r="S24" s="15"/>
      <c r="T24" s="15"/>
      <c r="U24" s="16"/>
      <c r="V24" s="15"/>
      <c r="W24" s="15"/>
      <c r="X24" s="16"/>
      <c r="Y24" s="15"/>
      <c r="Z24" s="15"/>
      <c r="AA24" s="16"/>
      <c r="AB24" s="16"/>
      <c r="AC24" s="15"/>
      <c r="AD24" s="15"/>
      <c r="AE24" s="15"/>
      <c r="AF24" s="16"/>
      <c r="AG24" s="15"/>
      <c r="AH24" s="16"/>
      <c r="AI24" s="15"/>
      <c r="AJ24" s="15"/>
      <c r="AK24" s="16"/>
      <c r="AL24" s="15"/>
      <c r="AM24" s="15"/>
      <c r="AN24" s="16"/>
      <c r="AO24" s="15"/>
      <c r="AP24" s="15"/>
      <c r="AQ24" s="16"/>
      <c r="AR24" s="15"/>
      <c r="AS24" s="15"/>
      <c r="AT24" s="15"/>
      <c r="AU24" s="15"/>
      <c r="AV24" s="16"/>
      <c r="AW24" s="15"/>
      <c r="AX24" s="15"/>
      <c r="AY24" s="15"/>
      <c r="AZ24" s="15"/>
      <c r="BA24" s="15"/>
      <c r="BB24" s="15"/>
      <c r="BC24" s="15"/>
      <c r="BD24" s="16"/>
      <c r="BE24" s="15"/>
      <c r="BF24" s="15"/>
      <c r="BG24" s="16"/>
      <c r="BH24" s="15"/>
      <c r="BI24" s="54">
        <f>SUM(C24:BH24)</f>
        <v>0</v>
      </c>
      <c r="BJ24" s="31"/>
      <c r="BK24" s="60"/>
    </row>
    <row r="25" spans="2:67" s="4" customFormat="1" ht="25.5" hidden="1" customHeight="1">
      <c r="B25" s="77"/>
      <c r="C25" s="13"/>
      <c r="D25" s="15"/>
      <c r="E25" s="15"/>
      <c r="F25" s="15"/>
      <c r="G25" s="15"/>
      <c r="H25" s="16"/>
      <c r="I25" s="15"/>
      <c r="J25" s="15"/>
      <c r="K25" s="16"/>
      <c r="L25" s="15"/>
      <c r="M25" s="15"/>
      <c r="N25" s="16"/>
      <c r="O25" s="15"/>
      <c r="P25" s="15"/>
      <c r="Q25" s="15"/>
      <c r="R25" s="16"/>
      <c r="S25" s="15"/>
      <c r="T25" s="15"/>
      <c r="U25" s="16"/>
      <c r="V25" s="15"/>
      <c r="W25" s="15"/>
      <c r="X25" s="16"/>
      <c r="Y25" s="15"/>
      <c r="Z25" s="15"/>
      <c r="AA25" s="16"/>
      <c r="AB25" s="16"/>
      <c r="AC25" s="15"/>
      <c r="AD25" s="15"/>
      <c r="AE25" s="15"/>
      <c r="AF25" s="16"/>
      <c r="AG25" s="15"/>
      <c r="AH25" s="16"/>
      <c r="AI25" s="15"/>
      <c r="AJ25" s="15"/>
      <c r="AK25" s="16"/>
      <c r="AL25" s="15"/>
      <c r="AM25" s="15"/>
      <c r="AN25" s="16"/>
      <c r="AO25" s="15"/>
      <c r="AP25" s="15"/>
      <c r="AQ25" s="16"/>
      <c r="AR25" s="15"/>
      <c r="AS25" s="15"/>
      <c r="AT25" s="15"/>
      <c r="AU25" s="15"/>
      <c r="AV25" s="16"/>
      <c r="AW25" s="15"/>
      <c r="AX25" s="15"/>
      <c r="AY25" s="15"/>
      <c r="AZ25" s="15"/>
      <c r="BA25" s="15"/>
      <c r="BB25" s="15"/>
      <c r="BC25" s="15"/>
      <c r="BD25" s="16"/>
      <c r="BE25" s="15"/>
      <c r="BF25" s="15"/>
      <c r="BG25" s="16"/>
      <c r="BH25" s="15"/>
      <c r="BI25" s="54">
        <f>SUM(C25:BH25)</f>
        <v>0</v>
      </c>
      <c r="BJ25" s="31"/>
      <c r="BK25" s="60"/>
    </row>
    <row r="26" spans="2:67" s="4" customFormat="1" ht="25.5" hidden="1" customHeight="1" thickBot="1">
      <c r="B26" s="78"/>
      <c r="C26" s="35"/>
      <c r="D26" s="36"/>
      <c r="E26" s="36"/>
      <c r="F26" s="36"/>
      <c r="G26" s="36"/>
      <c r="H26" s="37"/>
      <c r="I26" s="36"/>
      <c r="J26" s="36"/>
      <c r="K26" s="37"/>
      <c r="L26" s="36"/>
      <c r="M26" s="36"/>
      <c r="N26" s="37"/>
      <c r="O26" s="36"/>
      <c r="P26" s="36"/>
      <c r="Q26" s="36"/>
      <c r="R26" s="37"/>
      <c r="S26" s="36"/>
      <c r="T26" s="36"/>
      <c r="U26" s="37"/>
      <c r="V26" s="36"/>
      <c r="W26" s="36"/>
      <c r="X26" s="37"/>
      <c r="Y26" s="36"/>
      <c r="Z26" s="36"/>
      <c r="AA26" s="37"/>
      <c r="AB26" s="37"/>
      <c r="AC26" s="36"/>
      <c r="AD26" s="36"/>
      <c r="AE26" s="36"/>
      <c r="AF26" s="37"/>
      <c r="AG26" s="36"/>
      <c r="AH26" s="37"/>
      <c r="AI26" s="36"/>
      <c r="AJ26" s="36"/>
      <c r="AK26" s="37"/>
      <c r="AL26" s="36"/>
      <c r="AM26" s="36"/>
      <c r="AN26" s="37"/>
      <c r="AO26" s="36"/>
      <c r="AP26" s="36"/>
      <c r="AQ26" s="37"/>
      <c r="AR26" s="36"/>
      <c r="AS26" s="36"/>
      <c r="AT26" s="36"/>
      <c r="AU26" s="36"/>
      <c r="AV26" s="37"/>
      <c r="AW26" s="36"/>
      <c r="AX26" s="36"/>
      <c r="AY26" s="36"/>
      <c r="AZ26" s="36"/>
      <c r="BA26" s="36"/>
      <c r="BB26" s="36"/>
      <c r="BC26" s="36"/>
      <c r="BD26" s="37"/>
      <c r="BE26" s="36"/>
      <c r="BF26" s="36"/>
      <c r="BG26" s="37"/>
      <c r="BH26" s="36"/>
      <c r="BI26" s="54">
        <v>0</v>
      </c>
      <c r="BJ26" s="58"/>
      <c r="BK26" s="61"/>
    </row>
    <row r="27" spans="2:67" s="3" customFormat="1" ht="25.5" customHeight="1" thickBot="1">
      <c r="B27" s="22" t="s">
        <v>0</v>
      </c>
      <c r="C27" s="223">
        <f>C88</f>
        <v>36015</v>
      </c>
      <c r="D27" s="224"/>
      <c r="E27" s="224"/>
      <c r="F27" s="224"/>
      <c r="G27" s="225"/>
      <c r="H27" s="223">
        <f>H88</f>
        <v>20580</v>
      </c>
      <c r="I27" s="224"/>
      <c r="J27" s="224"/>
      <c r="K27" s="242"/>
      <c r="L27" s="223">
        <f>L88</f>
        <v>19845</v>
      </c>
      <c r="M27" s="224"/>
      <c r="N27" s="224"/>
      <c r="O27" s="225"/>
      <c r="P27" s="220">
        <f>P88</f>
        <v>15434.999999999998</v>
      </c>
      <c r="Q27" s="221"/>
      <c r="R27" s="221"/>
      <c r="S27" s="221"/>
      <c r="T27" s="222"/>
      <c r="U27" s="223">
        <f>U88</f>
        <v>8820</v>
      </c>
      <c r="V27" s="224"/>
      <c r="W27" s="224"/>
      <c r="X27" s="225"/>
      <c r="Y27" s="223">
        <f>Z88</f>
        <v>20580</v>
      </c>
      <c r="Z27" s="224"/>
      <c r="AA27" s="224"/>
      <c r="AB27" s="224"/>
      <c r="AC27" s="225"/>
      <c r="AD27" s="223">
        <f>AD88</f>
        <v>46305</v>
      </c>
      <c r="AE27" s="224"/>
      <c r="AF27" s="224"/>
      <c r="AG27" s="225"/>
      <c r="AH27" s="223">
        <f>AH88</f>
        <v>36015</v>
      </c>
      <c r="AI27" s="224"/>
      <c r="AJ27" s="224"/>
      <c r="AK27" s="225"/>
      <c r="AL27" s="223">
        <f>AL88</f>
        <v>15434.999999999998</v>
      </c>
      <c r="AM27" s="224"/>
      <c r="AN27" s="224"/>
      <c r="AO27" s="225"/>
      <c r="AP27" s="223">
        <f>AP88</f>
        <v>19845</v>
      </c>
      <c r="AQ27" s="224"/>
      <c r="AR27" s="224"/>
      <c r="AS27" s="224"/>
      <c r="AT27" s="225"/>
      <c r="AU27" s="223">
        <f>AU88</f>
        <v>8820</v>
      </c>
      <c r="AV27" s="224"/>
      <c r="AW27" s="224"/>
      <c r="AX27" s="225"/>
      <c r="AY27" s="223">
        <f>AZ88</f>
        <v>46305</v>
      </c>
      <c r="AZ27" s="224"/>
      <c r="BA27" s="224"/>
      <c r="BB27" s="225"/>
      <c r="BC27" s="100"/>
      <c r="BD27" s="86"/>
      <c r="BE27" s="85"/>
      <c r="BF27" s="85"/>
      <c r="BG27" s="86"/>
      <c r="BH27" s="87"/>
      <c r="BI27" s="79">
        <f>SUM(BI15:BI26)</f>
        <v>37233000</v>
      </c>
      <c r="BJ27" s="40">
        <f>SUM(BJ15:BJ23)</f>
        <v>294000</v>
      </c>
      <c r="BK27" s="55">
        <f>SUM(BK15:BK26)</f>
        <v>0</v>
      </c>
      <c r="BL27" s="47"/>
    </row>
    <row r="28" spans="2:67" s="4" customFormat="1" ht="25.5" customHeight="1" thickBot="1">
      <c r="B28" s="11" t="s">
        <v>61</v>
      </c>
      <c r="C28" s="81"/>
      <c r="D28" s="82"/>
      <c r="E28" s="82"/>
      <c r="F28" s="83"/>
      <c r="G28" s="133"/>
      <c r="H28" s="132"/>
      <c r="I28" s="82"/>
      <c r="J28" s="82"/>
      <c r="K28" s="133"/>
      <c r="L28" s="134"/>
      <c r="M28" s="82"/>
      <c r="N28" s="83"/>
      <c r="O28" s="133"/>
      <c r="P28" s="134"/>
      <c r="Q28" s="82"/>
      <c r="R28" s="83"/>
      <c r="S28" s="82"/>
      <c r="T28" s="133"/>
      <c r="U28" s="132"/>
      <c r="V28" s="82"/>
      <c r="W28" s="82"/>
      <c r="X28" s="133"/>
      <c r="Y28" s="134"/>
      <c r="Z28" s="82"/>
      <c r="AA28" s="83"/>
      <c r="AB28" s="83"/>
      <c r="AC28" s="133"/>
      <c r="AD28" s="134"/>
      <c r="AE28" s="82"/>
      <c r="AF28" s="83"/>
      <c r="AG28" s="133"/>
      <c r="AH28" s="132"/>
      <c r="AI28" s="82"/>
      <c r="AJ28" s="82"/>
      <c r="AK28" s="133"/>
      <c r="AL28" s="134"/>
      <c r="AM28" s="82"/>
      <c r="AN28" s="83"/>
      <c r="AO28" s="133"/>
      <c r="AP28" s="134"/>
      <c r="AQ28" s="83"/>
      <c r="AR28" s="82"/>
      <c r="AS28" s="82"/>
      <c r="AT28" s="133"/>
      <c r="AU28" s="134"/>
      <c r="AV28" s="83"/>
      <c r="AW28" s="82"/>
      <c r="AX28" s="133"/>
      <c r="AY28" s="134"/>
      <c r="AZ28" s="82"/>
      <c r="BA28" s="82"/>
      <c r="BB28" s="82"/>
      <c r="BC28" s="82"/>
      <c r="BD28" s="83"/>
      <c r="BE28" s="82"/>
      <c r="BF28" s="82"/>
      <c r="BG28" s="83"/>
      <c r="BH28" s="84"/>
      <c r="BI28" s="32" t="s">
        <v>3</v>
      </c>
      <c r="BJ28" s="32"/>
      <c r="BK28" s="59"/>
    </row>
    <row r="29" spans="2:67" s="4" customFormat="1" ht="25.5" customHeight="1">
      <c r="B29" s="77" t="s">
        <v>76</v>
      </c>
      <c r="C29" s="165"/>
      <c r="D29" s="166"/>
      <c r="E29" s="166"/>
      <c r="F29" s="167"/>
      <c r="G29" s="168"/>
      <c r="H29" s="169"/>
      <c r="I29" s="166"/>
      <c r="J29" s="192"/>
      <c r="K29" s="191"/>
      <c r="L29" s="170"/>
      <c r="M29" s="166"/>
      <c r="N29" s="167"/>
      <c r="O29" s="168"/>
      <c r="P29" s="170"/>
      <c r="Q29" s="166"/>
      <c r="R29" s="167"/>
      <c r="S29" s="161"/>
      <c r="T29" s="162"/>
      <c r="U29" s="163"/>
      <c r="V29" s="161"/>
      <c r="W29" s="186"/>
      <c r="X29" s="187"/>
      <c r="Y29" s="163"/>
      <c r="Z29" s="161"/>
      <c r="AA29" s="161"/>
      <c r="AB29" s="161"/>
      <c r="AC29" s="162"/>
      <c r="AD29" s="163"/>
      <c r="AE29" s="161"/>
      <c r="AF29" s="161"/>
      <c r="AG29" s="162"/>
      <c r="AH29" s="163"/>
      <c r="AI29" s="161"/>
      <c r="AJ29" s="161"/>
      <c r="AK29" s="162"/>
      <c r="AL29" s="189"/>
      <c r="AM29" s="161"/>
      <c r="AN29" s="161"/>
      <c r="AO29" s="162"/>
      <c r="AP29" s="163"/>
      <c r="AQ29" s="161"/>
      <c r="AR29" s="161"/>
      <c r="AS29" s="161"/>
      <c r="AT29" s="162"/>
      <c r="AU29" s="163"/>
      <c r="AV29" s="186"/>
      <c r="AW29" s="186"/>
      <c r="AX29" s="162"/>
      <c r="AY29" s="163"/>
      <c r="AZ29" s="161"/>
      <c r="BA29" s="161"/>
      <c r="BB29" s="161"/>
      <c r="BC29" s="15"/>
      <c r="BD29" s="16"/>
      <c r="BE29" s="15"/>
      <c r="BF29" s="15"/>
      <c r="BG29" s="16"/>
      <c r="BH29" s="15"/>
      <c r="BI29" s="54">
        <v>2000000</v>
      </c>
      <c r="BJ29" s="31">
        <v>20000</v>
      </c>
      <c r="BK29" s="60"/>
    </row>
    <row r="30" spans="2:67" s="3" customFormat="1" ht="25.5" customHeight="1">
      <c r="B30" s="77" t="s">
        <v>72</v>
      </c>
      <c r="C30" s="179"/>
      <c r="D30" s="180"/>
      <c r="E30" s="180"/>
      <c r="F30" s="181"/>
      <c r="G30" s="182"/>
      <c r="H30" s="183"/>
      <c r="I30" s="180"/>
      <c r="J30" s="180"/>
      <c r="K30" s="182"/>
      <c r="L30" s="178"/>
      <c r="M30" s="177"/>
      <c r="N30" s="174"/>
      <c r="O30" s="175"/>
      <c r="P30" s="176"/>
      <c r="Q30" s="174"/>
      <c r="R30" s="174"/>
      <c r="S30" s="174"/>
      <c r="T30" s="175"/>
      <c r="U30" s="176"/>
      <c r="V30" s="174"/>
      <c r="W30" s="174"/>
      <c r="X30" s="193"/>
      <c r="Y30" s="183"/>
      <c r="Z30" s="181"/>
      <c r="AA30" s="181"/>
      <c r="AB30" s="181"/>
      <c r="AC30" s="182"/>
      <c r="AD30" s="183"/>
      <c r="AE30" s="181"/>
      <c r="AF30" s="181"/>
      <c r="AG30" s="182"/>
      <c r="AH30" s="183"/>
      <c r="AI30" s="181"/>
      <c r="AJ30" s="181"/>
      <c r="AK30" s="182"/>
      <c r="AL30" s="195"/>
      <c r="AM30" s="174"/>
      <c r="AN30" s="174"/>
      <c r="AO30" s="175"/>
      <c r="AP30" s="176"/>
      <c r="AQ30" s="174"/>
      <c r="AR30" s="174"/>
      <c r="AS30" s="174"/>
      <c r="AT30" s="175"/>
      <c r="AU30" s="176"/>
      <c r="AV30" s="174"/>
      <c r="AW30" s="194"/>
      <c r="AX30" s="182"/>
      <c r="AY30" s="183"/>
      <c r="AZ30" s="181"/>
      <c r="BA30" s="181"/>
      <c r="BB30" s="181"/>
      <c r="BC30" s="15"/>
      <c r="BD30" s="16"/>
      <c r="BE30" s="15"/>
      <c r="BF30" s="15"/>
      <c r="BG30" s="16"/>
      <c r="BH30" s="15"/>
      <c r="BI30" s="54">
        <v>4000000</v>
      </c>
      <c r="BJ30" s="31">
        <v>40000</v>
      </c>
      <c r="BK30" s="60"/>
    </row>
    <row r="31" spans="2:67" s="3" customFormat="1" ht="25.5" customHeight="1">
      <c r="B31" s="77" t="s">
        <v>73</v>
      </c>
      <c r="C31" s="179"/>
      <c r="D31" s="180"/>
      <c r="E31" s="180"/>
      <c r="F31" s="181"/>
      <c r="G31" s="182"/>
      <c r="H31" s="183"/>
      <c r="I31" s="180"/>
      <c r="J31" s="180"/>
      <c r="K31" s="182"/>
      <c r="L31" s="178"/>
      <c r="M31" s="177"/>
      <c r="N31" s="174"/>
      <c r="O31" s="175"/>
      <c r="P31" s="176"/>
      <c r="Q31" s="174"/>
      <c r="R31" s="174"/>
      <c r="S31" s="174"/>
      <c r="T31" s="175"/>
      <c r="U31" s="176"/>
      <c r="V31" s="174"/>
      <c r="W31" s="174"/>
      <c r="X31" s="193"/>
      <c r="Y31" s="183"/>
      <c r="Z31" s="181"/>
      <c r="AA31" s="181"/>
      <c r="AB31" s="181"/>
      <c r="AC31" s="182"/>
      <c r="AD31" s="183"/>
      <c r="AE31" s="181"/>
      <c r="AF31" s="181"/>
      <c r="AG31" s="182"/>
      <c r="AH31" s="183"/>
      <c r="AI31" s="181"/>
      <c r="AJ31" s="181"/>
      <c r="AK31" s="182"/>
      <c r="AL31" s="195"/>
      <c r="AM31" s="174"/>
      <c r="AN31" s="174"/>
      <c r="AO31" s="175"/>
      <c r="AP31" s="176"/>
      <c r="AQ31" s="174"/>
      <c r="AR31" s="174"/>
      <c r="AS31" s="174"/>
      <c r="AT31" s="175"/>
      <c r="AU31" s="176"/>
      <c r="AV31" s="174"/>
      <c r="AW31" s="194"/>
      <c r="AX31" s="182"/>
      <c r="AY31" s="183"/>
      <c r="AZ31" s="181"/>
      <c r="BA31" s="181"/>
      <c r="BB31" s="181"/>
      <c r="BC31" s="15"/>
      <c r="BD31" s="16"/>
      <c r="BE31" s="15"/>
      <c r="BF31" s="15"/>
      <c r="BG31" s="16"/>
      <c r="BH31" s="15"/>
      <c r="BI31" s="54">
        <v>2000000</v>
      </c>
      <c r="BJ31" s="31">
        <v>20000</v>
      </c>
      <c r="BK31" s="60"/>
    </row>
    <row r="32" spans="2:67" s="3" customFormat="1" ht="25.5" customHeight="1">
      <c r="B32" s="77" t="s">
        <v>74</v>
      </c>
      <c r="C32" s="179"/>
      <c r="D32" s="180"/>
      <c r="E32" s="180"/>
      <c r="F32" s="181"/>
      <c r="G32" s="182"/>
      <c r="H32" s="183"/>
      <c r="I32" s="180"/>
      <c r="J32" s="180"/>
      <c r="K32" s="28"/>
      <c r="L32" s="178"/>
      <c r="M32" s="177"/>
      <c r="N32" s="174"/>
      <c r="O32" s="175"/>
      <c r="P32" s="176"/>
      <c r="Q32" s="174"/>
      <c r="R32" s="174"/>
      <c r="S32" s="174"/>
      <c r="T32" s="175"/>
      <c r="U32" s="176"/>
      <c r="V32" s="174"/>
      <c r="W32" s="16"/>
      <c r="X32" s="28"/>
      <c r="Y32" s="183"/>
      <c r="Z32" s="181"/>
      <c r="AA32" s="181"/>
      <c r="AB32" s="181"/>
      <c r="AC32" s="182"/>
      <c r="AD32" s="183"/>
      <c r="AE32" s="181"/>
      <c r="AF32" s="181"/>
      <c r="AG32" s="182"/>
      <c r="AH32" s="183"/>
      <c r="AI32" s="181"/>
      <c r="AJ32" s="181"/>
      <c r="AK32" s="28"/>
      <c r="AL32" s="131"/>
      <c r="AM32" s="174"/>
      <c r="AN32" s="174"/>
      <c r="AO32" s="175"/>
      <c r="AP32" s="176"/>
      <c r="AQ32" s="174"/>
      <c r="AR32" s="174"/>
      <c r="AS32" s="174"/>
      <c r="AT32" s="175"/>
      <c r="AU32" s="176"/>
      <c r="AV32" s="16"/>
      <c r="AW32" s="16"/>
      <c r="AX32" s="182"/>
      <c r="AY32" s="183"/>
      <c r="AZ32" s="181"/>
      <c r="BA32" s="181"/>
      <c r="BB32" s="181"/>
      <c r="BC32" s="15"/>
      <c r="BD32" s="16"/>
      <c r="BE32" s="15"/>
      <c r="BF32" s="15"/>
      <c r="BG32" s="16"/>
      <c r="BH32" s="15"/>
      <c r="BI32" s="54">
        <v>1800000</v>
      </c>
      <c r="BJ32" s="31">
        <v>20000</v>
      </c>
      <c r="BK32" s="60"/>
    </row>
    <row r="33" spans="2:64" s="3" customFormat="1" ht="25.5" customHeight="1">
      <c r="B33" s="77" t="s">
        <v>75</v>
      </c>
      <c r="C33" s="179"/>
      <c r="D33" s="180"/>
      <c r="E33" s="180"/>
      <c r="F33" s="181"/>
      <c r="G33" s="182"/>
      <c r="H33" s="183"/>
      <c r="I33" s="180"/>
      <c r="J33" s="180"/>
      <c r="K33" s="182"/>
      <c r="L33" s="178"/>
      <c r="M33" s="177"/>
      <c r="N33" s="174"/>
      <c r="O33" s="175"/>
      <c r="P33" s="176"/>
      <c r="Q33" s="174"/>
      <c r="R33" s="174"/>
      <c r="S33" s="174"/>
      <c r="T33" s="175"/>
      <c r="U33" s="176"/>
      <c r="V33" s="174"/>
      <c r="W33" s="174"/>
      <c r="X33" s="193"/>
      <c r="Y33" s="183"/>
      <c r="Z33" s="181"/>
      <c r="AA33" s="181"/>
      <c r="AB33" s="181"/>
      <c r="AC33" s="182"/>
      <c r="AD33" s="183"/>
      <c r="AE33" s="181"/>
      <c r="AF33" s="181"/>
      <c r="AG33" s="182"/>
      <c r="AH33" s="183"/>
      <c r="AI33" s="181"/>
      <c r="AJ33" s="181"/>
      <c r="AK33" s="182"/>
      <c r="AL33" s="195"/>
      <c r="AM33" s="174"/>
      <c r="AN33" s="174"/>
      <c r="AO33" s="175"/>
      <c r="AP33" s="176"/>
      <c r="AQ33" s="174"/>
      <c r="AR33" s="174"/>
      <c r="AS33" s="174"/>
      <c r="AT33" s="175"/>
      <c r="AU33" s="176"/>
      <c r="AV33" s="174"/>
      <c r="AW33" s="194"/>
      <c r="AX33" s="182"/>
      <c r="AY33" s="183"/>
      <c r="AZ33" s="181"/>
      <c r="BA33" s="181"/>
      <c r="BB33" s="181"/>
      <c r="BC33" s="15"/>
      <c r="BD33" s="16"/>
      <c r="BE33" s="15"/>
      <c r="BF33" s="15"/>
      <c r="BG33" s="16"/>
      <c r="BH33" s="15"/>
      <c r="BI33" s="54">
        <v>1800000</v>
      </c>
      <c r="BJ33" s="31">
        <v>20000</v>
      </c>
      <c r="BK33" s="60"/>
    </row>
    <row r="34" spans="2:64" s="3" customFormat="1" ht="25.5" customHeight="1">
      <c r="B34" s="77" t="s">
        <v>20</v>
      </c>
      <c r="C34" s="13"/>
      <c r="D34" s="180"/>
      <c r="E34" s="180"/>
      <c r="F34" s="181"/>
      <c r="G34" s="182"/>
      <c r="H34" s="131"/>
      <c r="I34" s="15"/>
      <c r="J34" s="15"/>
      <c r="K34" s="28"/>
      <c r="L34" s="14"/>
      <c r="M34" s="15"/>
      <c r="N34" s="16"/>
      <c r="O34" s="175"/>
      <c r="P34" s="176"/>
      <c r="Q34" s="174"/>
      <c r="R34" s="174"/>
      <c r="S34" s="16"/>
      <c r="T34" s="28"/>
      <c r="U34" s="131"/>
      <c r="V34" s="16"/>
      <c r="W34" s="16"/>
      <c r="X34" s="28"/>
      <c r="Y34" s="131"/>
      <c r="Z34" s="16"/>
      <c r="AA34" s="16"/>
      <c r="AB34" s="16"/>
      <c r="AC34" s="28"/>
      <c r="AD34" s="183"/>
      <c r="AE34" s="181"/>
      <c r="AF34" s="181"/>
      <c r="AG34" s="182"/>
      <c r="AH34" s="131"/>
      <c r="AI34" s="16"/>
      <c r="AJ34" s="16"/>
      <c r="AK34" s="28"/>
      <c r="AL34" s="131"/>
      <c r="AM34" s="16"/>
      <c r="AN34" s="16"/>
      <c r="AO34" s="28"/>
      <c r="AP34" s="131"/>
      <c r="AQ34" s="174"/>
      <c r="AR34" s="174"/>
      <c r="AS34" s="174"/>
      <c r="AT34" s="175"/>
      <c r="AU34" s="131"/>
      <c r="AV34" s="16"/>
      <c r="AW34" s="16"/>
      <c r="AX34" s="28"/>
      <c r="AY34" s="131"/>
      <c r="AZ34" s="16"/>
      <c r="BA34" s="16"/>
      <c r="BB34" s="181"/>
      <c r="BC34" s="15"/>
      <c r="BD34" s="16"/>
      <c r="BE34" s="15"/>
      <c r="BF34" s="15"/>
      <c r="BG34" s="16"/>
      <c r="BH34" s="15"/>
      <c r="BI34" s="54" t="s">
        <v>95</v>
      </c>
      <c r="BJ34" s="31">
        <v>5000</v>
      </c>
      <c r="BK34" s="60"/>
    </row>
    <row r="35" spans="2:64" s="3" customFormat="1" ht="25.5" customHeight="1">
      <c r="B35" s="77" t="s">
        <v>23</v>
      </c>
      <c r="C35" s="13"/>
      <c r="D35" s="180"/>
      <c r="E35" s="180"/>
      <c r="F35" s="181"/>
      <c r="G35" s="182"/>
      <c r="H35" s="131"/>
      <c r="I35" s="15"/>
      <c r="J35" s="15"/>
      <c r="K35" s="28"/>
      <c r="L35" s="14"/>
      <c r="M35" s="15"/>
      <c r="N35" s="16"/>
      <c r="O35" s="175"/>
      <c r="P35" s="176"/>
      <c r="Q35" s="174"/>
      <c r="R35" s="174"/>
      <c r="S35" s="16"/>
      <c r="T35" s="28"/>
      <c r="U35" s="131"/>
      <c r="V35" s="16"/>
      <c r="W35" s="16"/>
      <c r="X35" s="28"/>
      <c r="Y35" s="131"/>
      <c r="Z35" s="16"/>
      <c r="AA35" s="16"/>
      <c r="AB35" s="16"/>
      <c r="AC35" s="28"/>
      <c r="AD35" s="183"/>
      <c r="AE35" s="181"/>
      <c r="AF35" s="181"/>
      <c r="AG35" s="182"/>
      <c r="AH35" s="131"/>
      <c r="AI35" s="16"/>
      <c r="AJ35" s="16"/>
      <c r="AK35" s="28"/>
      <c r="AL35" s="131"/>
      <c r="AM35" s="16"/>
      <c r="AN35" s="16"/>
      <c r="AO35" s="28"/>
      <c r="AP35" s="131"/>
      <c r="AQ35" s="174"/>
      <c r="AR35" s="174"/>
      <c r="AS35" s="174"/>
      <c r="AT35" s="175"/>
      <c r="AU35" s="131"/>
      <c r="AV35" s="16"/>
      <c r="AW35" s="16"/>
      <c r="AX35" s="28"/>
      <c r="AY35" s="131"/>
      <c r="AZ35" s="16"/>
      <c r="BA35" s="16"/>
      <c r="BB35" s="181"/>
      <c r="BC35" s="15"/>
      <c r="BD35" s="16"/>
      <c r="BE35" s="15"/>
      <c r="BF35" s="15"/>
      <c r="BG35" s="16"/>
      <c r="BH35" s="15"/>
      <c r="BI35" s="54" t="s">
        <v>95</v>
      </c>
      <c r="BJ35" s="31">
        <v>5000</v>
      </c>
      <c r="BK35" s="60"/>
    </row>
    <row r="36" spans="2:64" s="3" customFormat="1" ht="25.5" customHeight="1" thickBot="1">
      <c r="B36" s="77" t="s">
        <v>55</v>
      </c>
      <c r="C36" s="13"/>
      <c r="D36" s="180"/>
      <c r="E36" s="180"/>
      <c r="F36" s="181"/>
      <c r="G36" s="182"/>
      <c r="H36" s="131"/>
      <c r="I36" s="15"/>
      <c r="J36" s="15"/>
      <c r="K36" s="28"/>
      <c r="L36" s="14"/>
      <c r="M36" s="15"/>
      <c r="N36" s="16"/>
      <c r="O36" s="175"/>
      <c r="P36" s="176"/>
      <c r="Q36" s="174"/>
      <c r="R36" s="174"/>
      <c r="S36" s="16"/>
      <c r="T36" s="28"/>
      <c r="U36" s="131"/>
      <c r="V36" s="16"/>
      <c r="W36" s="16"/>
      <c r="X36" s="28"/>
      <c r="Y36" s="131"/>
      <c r="Z36" s="16"/>
      <c r="AA36" s="16"/>
      <c r="AB36" s="16"/>
      <c r="AC36" s="28"/>
      <c r="AD36" s="183"/>
      <c r="AE36" s="181"/>
      <c r="AF36" s="181"/>
      <c r="AG36" s="182"/>
      <c r="AH36" s="131"/>
      <c r="AI36" s="16"/>
      <c r="AJ36" s="16"/>
      <c r="AK36" s="28"/>
      <c r="AL36" s="131"/>
      <c r="AM36" s="16"/>
      <c r="AN36" s="16"/>
      <c r="AO36" s="28"/>
      <c r="AP36" s="131"/>
      <c r="AQ36" s="174"/>
      <c r="AR36" s="174"/>
      <c r="AS36" s="174"/>
      <c r="AT36" s="175"/>
      <c r="AU36" s="131"/>
      <c r="AV36" s="16"/>
      <c r="AW36" s="16"/>
      <c r="AX36" s="28"/>
      <c r="AY36" s="131"/>
      <c r="AZ36" s="16"/>
      <c r="BA36" s="16"/>
      <c r="BB36" s="181"/>
      <c r="BC36" s="15"/>
      <c r="BD36" s="16"/>
      <c r="BE36" s="15"/>
      <c r="BF36" s="15"/>
      <c r="BG36" s="16"/>
      <c r="BH36" s="15"/>
      <c r="BI36" s="54" t="s">
        <v>95</v>
      </c>
      <c r="BJ36" s="31">
        <v>5000</v>
      </c>
      <c r="BK36" s="60"/>
    </row>
    <row r="37" spans="2:64" s="3" customFormat="1" ht="25.5" hidden="1" customHeight="1">
      <c r="B37" s="69"/>
      <c r="C37" s="13"/>
      <c r="D37" s="15"/>
      <c r="E37" s="15"/>
      <c r="F37" s="15"/>
      <c r="G37" s="15"/>
      <c r="H37" s="16"/>
      <c r="I37" s="15"/>
      <c r="J37" s="15"/>
      <c r="K37" s="16"/>
      <c r="L37" s="15"/>
      <c r="M37" s="15"/>
      <c r="N37" s="16"/>
      <c r="O37" s="15"/>
      <c r="P37" s="15"/>
      <c r="Q37" s="15"/>
      <c r="R37" s="16"/>
      <c r="S37" s="15"/>
      <c r="T37" s="15"/>
      <c r="U37" s="16"/>
      <c r="V37" s="15"/>
      <c r="W37" s="15"/>
      <c r="X37" s="16"/>
      <c r="Y37" s="15"/>
      <c r="Z37" s="15"/>
      <c r="AA37" s="16"/>
      <c r="AB37" s="16"/>
      <c r="AC37" s="15"/>
      <c r="AD37" s="15"/>
      <c r="AE37" s="15"/>
      <c r="AF37" s="16"/>
      <c r="AG37" s="15"/>
      <c r="AH37" s="16"/>
      <c r="AI37" s="15"/>
      <c r="AJ37" s="15"/>
      <c r="AK37" s="16"/>
      <c r="AL37" s="15"/>
      <c r="AM37" s="15"/>
      <c r="AN37" s="16"/>
      <c r="AO37" s="15"/>
      <c r="AP37" s="15"/>
      <c r="AQ37" s="16"/>
      <c r="AR37" s="15"/>
      <c r="AS37" s="15"/>
      <c r="AT37" s="15"/>
      <c r="AU37" s="15"/>
      <c r="AV37" s="16"/>
      <c r="AW37" s="15"/>
      <c r="AX37" s="15"/>
      <c r="AY37" s="15"/>
      <c r="AZ37" s="15"/>
      <c r="BA37" s="15"/>
      <c r="BB37" s="15"/>
      <c r="BC37" s="15"/>
      <c r="BD37" s="16"/>
      <c r="BE37" s="15"/>
      <c r="BF37" s="15"/>
      <c r="BG37" s="16"/>
      <c r="BH37" s="15"/>
      <c r="BI37" s="54"/>
      <c r="BJ37" s="31"/>
      <c r="BK37" s="60"/>
    </row>
    <row r="38" spans="2:64" s="3" customFormat="1" ht="25.5" hidden="1" customHeight="1" thickBot="1">
      <c r="B38" s="69"/>
      <c r="C38" s="13"/>
      <c r="D38" s="15"/>
      <c r="E38" s="15"/>
      <c r="F38" s="15"/>
      <c r="G38" s="15"/>
      <c r="H38" s="16"/>
      <c r="I38" s="15"/>
      <c r="J38" s="15"/>
      <c r="K38" s="16"/>
      <c r="L38" s="15"/>
      <c r="M38" s="15"/>
      <c r="N38" s="16"/>
      <c r="O38" s="15"/>
      <c r="P38" s="15"/>
      <c r="Q38" s="15"/>
      <c r="R38" s="16"/>
      <c r="S38" s="15"/>
      <c r="T38" s="15"/>
      <c r="U38" s="16"/>
      <c r="V38" s="15"/>
      <c r="W38" s="15"/>
      <c r="X38" s="16"/>
      <c r="Y38" s="15"/>
      <c r="Z38" s="15"/>
      <c r="AA38" s="16"/>
      <c r="AB38" s="16"/>
      <c r="AC38" s="15"/>
      <c r="AD38" s="15"/>
      <c r="AE38" s="15"/>
      <c r="AF38" s="16"/>
      <c r="AG38" s="15"/>
      <c r="AH38" s="16"/>
      <c r="AI38" s="15"/>
      <c r="AJ38" s="15"/>
      <c r="AK38" s="16"/>
      <c r="AL38" s="15"/>
      <c r="AM38" s="15"/>
      <c r="AN38" s="16"/>
      <c r="AO38" s="15"/>
      <c r="AP38" s="15"/>
      <c r="AQ38" s="16"/>
      <c r="AR38" s="15"/>
      <c r="AS38" s="15"/>
      <c r="AT38" s="15"/>
      <c r="AU38" s="15"/>
      <c r="AV38" s="16"/>
      <c r="AW38" s="15"/>
      <c r="AX38" s="15"/>
      <c r="AY38" s="15"/>
      <c r="AZ38" s="15"/>
      <c r="BA38" s="15"/>
      <c r="BB38" s="15"/>
      <c r="BC38" s="15"/>
      <c r="BD38" s="16"/>
      <c r="BE38" s="15"/>
      <c r="BF38" s="15"/>
      <c r="BG38" s="16"/>
      <c r="BH38" s="15"/>
      <c r="BI38" s="54"/>
      <c r="BJ38" s="31"/>
      <c r="BK38" s="60"/>
    </row>
    <row r="39" spans="2:64" s="3" customFormat="1" ht="25.5" hidden="1" customHeight="1" thickBot="1">
      <c r="B39" s="34"/>
      <c r="C39" s="13"/>
      <c r="D39" s="15"/>
      <c r="E39" s="15"/>
      <c r="F39" s="15"/>
      <c r="G39" s="15"/>
      <c r="H39" s="16"/>
      <c r="I39" s="15"/>
      <c r="J39" s="15"/>
      <c r="K39" s="16"/>
      <c r="L39" s="15"/>
      <c r="M39" s="15"/>
      <c r="N39" s="16"/>
      <c r="O39" s="15"/>
      <c r="P39" s="15"/>
      <c r="Q39" s="15"/>
      <c r="R39" s="16"/>
      <c r="S39" s="15"/>
      <c r="T39" s="15"/>
      <c r="U39" s="16"/>
      <c r="V39" s="15"/>
      <c r="W39" s="15"/>
      <c r="X39" s="16"/>
      <c r="Y39" s="15"/>
      <c r="Z39" s="15"/>
      <c r="AA39" s="16"/>
      <c r="AB39" s="16"/>
      <c r="AC39" s="15"/>
      <c r="AD39" s="15"/>
      <c r="AE39" s="15"/>
      <c r="AF39" s="16"/>
      <c r="AG39" s="15"/>
      <c r="AH39" s="16"/>
      <c r="AI39" s="15"/>
      <c r="AJ39" s="15"/>
      <c r="AK39" s="16"/>
      <c r="AL39" s="15"/>
      <c r="AM39" s="15"/>
      <c r="AN39" s="16"/>
      <c r="AO39" s="15"/>
      <c r="AP39" s="15"/>
      <c r="AQ39" s="16"/>
      <c r="AR39" s="15"/>
      <c r="AS39" s="15"/>
      <c r="AT39" s="15"/>
      <c r="AU39" s="15"/>
      <c r="AV39" s="16"/>
      <c r="AW39" s="15"/>
      <c r="AX39" s="15"/>
      <c r="AY39" s="15"/>
      <c r="AZ39" s="15"/>
      <c r="BA39" s="15"/>
      <c r="BB39" s="15"/>
      <c r="BC39" s="15"/>
      <c r="BD39" s="16"/>
      <c r="BE39" s="15"/>
      <c r="BF39" s="15"/>
      <c r="BG39" s="16"/>
      <c r="BH39" s="15"/>
      <c r="BI39" s="54">
        <f>SUM(C39:BH39)</f>
        <v>0</v>
      </c>
      <c r="BJ39" s="31"/>
      <c r="BK39" s="60"/>
    </row>
    <row r="40" spans="2:64" s="4" customFormat="1" ht="25.5" customHeight="1" thickBot="1">
      <c r="B40" s="22" t="s">
        <v>0</v>
      </c>
      <c r="C40" s="223">
        <f>C90</f>
        <v>14087.5</v>
      </c>
      <c r="D40" s="224"/>
      <c r="E40" s="224"/>
      <c r="F40" s="224"/>
      <c r="G40" s="225"/>
      <c r="H40" s="223">
        <f>H90</f>
        <v>8050</v>
      </c>
      <c r="I40" s="224"/>
      <c r="J40" s="224"/>
      <c r="K40" s="242"/>
      <c r="L40" s="223">
        <f>L90</f>
        <v>7762.5</v>
      </c>
      <c r="M40" s="224"/>
      <c r="N40" s="224"/>
      <c r="O40" s="225"/>
      <c r="P40" s="220">
        <f>P90</f>
        <v>6037.5</v>
      </c>
      <c r="Q40" s="221"/>
      <c r="R40" s="221"/>
      <c r="S40" s="221"/>
      <c r="T40" s="222"/>
      <c r="U40" s="223">
        <f>U90</f>
        <v>3450</v>
      </c>
      <c r="V40" s="224"/>
      <c r="W40" s="224"/>
      <c r="X40" s="225"/>
      <c r="Y40" s="223">
        <f>Z90</f>
        <v>8050</v>
      </c>
      <c r="Z40" s="224"/>
      <c r="AA40" s="224"/>
      <c r="AB40" s="224"/>
      <c r="AC40" s="225"/>
      <c r="AD40" s="223">
        <f>AD90</f>
        <v>18112.5</v>
      </c>
      <c r="AE40" s="224"/>
      <c r="AF40" s="224"/>
      <c r="AG40" s="225"/>
      <c r="AH40" s="223">
        <f>AH90</f>
        <v>14087.5</v>
      </c>
      <c r="AI40" s="224"/>
      <c r="AJ40" s="224"/>
      <c r="AK40" s="225"/>
      <c r="AL40" s="223">
        <f>AL90</f>
        <v>6037.5</v>
      </c>
      <c r="AM40" s="224"/>
      <c r="AN40" s="224"/>
      <c r="AO40" s="225"/>
      <c r="AP40" s="223">
        <f>AP90</f>
        <v>7762.5</v>
      </c>
      <c r="AQ40" s="224"/>
      <c r="AR40" s="224"/>
      <c r="AS40" s="224"/>
      <c r="AT40" s="225"/>
      <c r="AU40" s="223">
        <f>AU90</f>
        <v>3450</v>
      </c>
      <c r="AV40" s="224"/>
      <c r="AW40" s="224"/>
      <c r="AX40" s="225"/>
      <c r="AY40" s="223">
        <f>AZ90</f>
        <v>18112.5</v>
      </c>
      <c r="AZ40" s="224"/>
      <c r="BA40" s="224"/>
      <c r="BB40" s="225"/>
      <c r="BC40" s="85"/>
      <c r="BD40" s="86"/>
      <c r="BE40" s="85"/>
      <c r="BF40" s="85"/>
      <c r="BG40" s="86"/>
      <c r="BH40" s="87"/>
      <c r="BI40" s="56">
        <f>SUM(BI29:BI36)</f>
        <v>11600000</v>
      </c>
      <c r="BJ40" s="40">
        <f>SUM(BJ29:BJ36)</f>
        <v>135000</v>
      </c>
      <c r="BK40" s="40">
        <f>SUM(BK29:BK39)</f>
        <v>0</v>
      </c>
    </row>
    <row r="41" spans="2:64" s="4" customFormat="1" ht="25.5" customHeight="1" thickBot="1">
      <c r="B41" s="43" t="s">
        <v>60</v>
      </c>
      <c r="C41" s="81"/>
      <c r="D41" s="82"/>
      <c r="E41" s="82"/>
      <c r="F41" s="83"/>
      <c r="G41" s="133"/>
      <c r="H41" s="132"/>
      <c r="I41" s="82"/>
      <c r="J41" s="82"/>
      <c r="K41" s="133"/>
      <c r="L41" s="134"/>
      <c r="M41" s="82"/>
      <c r="N41" s="83"/>
      <c r="O41" s="133"/>
      <c r="P41" s="134"/>
      <c r="Q41" s="82"/>
      <c r="R41" s="83"/>
      <c r="S41" s="82"/>
      <c r="T41" s="133"/>
      <c r="U41" s="132"/>
      <c r="V41" s="82"/>
      <c r="W41" s="82"/>
      <c r="X41" s="133"/>
      <c r="Y41" s="134"/>
      <c r="Z41" s="82"/>
      <c r="AA41" s="83"/>
      <c r="AB41" s="83"/>
      <c r="AC41" s="133"/>
      <c r="AD41" s="134"/>
      <c r="AE41" s="82"/>
      <c r="AF41" s="83"/>
      <c r="AG41" s="133"/>
      <c r="AH41" s="132"/>
      <c r="AI41" s="82"/>
      <c r="AJ41" s="82"/>
      <c r="AK41" s="133"/>
      <c r="AL41" s="134"/>
      <c r="AM41" s="82"/>
      <c r="AN41" s="83"/>
      <c r="AO41" s="133"/>
      <c r="AP41" s="134"/>
      <c r="AQ41" s="83"/>
      <c r="AR41" s="82"/>
      <c r="AS41" s="82"/>
      <c r="AT41" s="133"/>
      <c r="AU41" s="134"/>
      <c r="AV41" s="83"/>
      <c r="AW41" s="82"/>
      <c r="AX41" s="133"/>
      <c r="AY41" s="134"/>
      <c r="AZ41" s="82"/>
      <c r="BA41" s="82"/>
      <c r="BB41" s="82"/>
      <c r="BC41" s="82"/>
      <c r="BD41" s="83"/>
      <c r="BE41" s="82"/>
      <c r="BF41" s="82"/>
      <c r="BG41" s="83"/>
      <c r="BH41" s="84"/>
      <c r="BI41" s="32" t="s">
        <v>3</v>
      </c>
      <c r="BJ41" s="32"/>
      <c r="BK41" s="59"/>
    </row>
    <row r="42" spans="2:64" s="3" customFormat="1" ht="25.5" customHeight="1">
      <c r="B42" s="68" t="s">
        <v>5</v>
      </c>
      <c r="C42" s="179"/>
      <c r="D42" s="180"/>
      <c r="E42" s="180"/>
      <c r="F42" s="181"/>
      <c r="G42" s="197"/>
      <c r="H42" s="183"/>
      <c r="I42" s="180"/>
      <c r="J42" s="180"/>
      <c r="K42" s="197"/>
      <c r="L42" s="178"/>
      <c r="M42" s="177"/>
      <c r="N42" s="174"/>
      <c r="O42" s="198"/>
      <c r="P42" s="176"/>
      <c r="Q42" s="174"/>
      <c r="R42" s="174"/>
      <c r="S42" s="174"/>
      <c r="T42" s="198"/>
      <c r="U42" s="176"/>
      <c r="V42" s="174"/>
      <c r="W42" s="174"/>
      <c r="X42" s="198"/>
      <c r="Y42" s="183"/>
      <c r="Z42" s="181"/>
      <c r="AA42" s="181"/>
      <c r="AB42" s="181"/>
      <c r="AC42" s="197"/>
      <c r="AD42" s="183"/>
      <c r="AE42" s="181"/>
      <c r="AF42" s="181"/>
      <c r="AG42" s="197"/>
      <c r="AH42" s="183"/>
      <c r="AI42" s="181"/>
      <c r="AJ42" s="181"/>
      <c r="AK42" s="182"/>
      <c r="AL42" s="183"/>
      <c r="AM42" s="174"/>
      <c r="AN42" s="174"/>
      <c r="AO42" s="175"/>
      <c r="AP42" s="176"/>
      <c r="AQ42" s="174"/>
      <c r="AR42" s="174"/>
      <c r="AS42" s="174"/>
      <c r="AT42" s="175"/>
      <c r="AU42" s="176"/>
      <c r="AV42" s="174"/>
      <c r="AW42" s="174"/>
      <c r="AX42" s="182"/>
      <c r="AY42" s="183"/>
      <c r="AZ42" s="181"/>
      <c r="BA42" s="181"/>
      <c r="BB42" s="181"/>
      <c r="BC42" s="16"/>
      <c r="BD42" s="16"/>
      <c r="BE42" s="16"/>
      <c r="BF42" s="16"/>
      <c r="BG42" s="16"/>
      <c r="BH42" s="15"/>
      <c r="BI42" s="54"/>
      <c r="BJ42" s="31"/>
      <c r="BK42" s="60"/>
      <c r="BL42" s="49"/>
    </row>
    <row r="43" spans="2:64" s="3" customFormat="1" ht="25.5" customHeight="1">
      <c r="B43" s="69" t="s">
        <v>6</v>
      </c>
      <c r="C43" s="179"/>
      <c r="D43" s="180"/>
      <c r="E43" s="180"/>
      <c r="F43" s="181"/>
      <c r="G43" s="172"/>
      <c r="H43" s="183"/>
      <c r="I43" s="180"/>
      <c r="J43" s="180"/>
      <c r="K43" s="172"/>
      <c r="L43" s="178"/>
      <c r="M43" s="177"/>
      <c r="N43" s="174"/>
      <c r="O43" s="157"/>
      <c r="P43" s="176"/>
      <c r="Q43" s="174"/>
      <c r="R43" s="174"/>
      <c r="S43" s="174"/>
      <c r="T43" s="157"/>
      <c r="U43" s="176"/>
      <c r="V43" s="174"/>
      <c r="W43" s="174"/>
      <c r="X43" s="157"/>
      <c r="Y43" s="183"/>
      <c r="Z43" s="181"/>
      <c r="AA43" s="181"/>
      <c r="AB43" s="181"/>
      <c r="AC43" s="172"/>
      <c r="AD43" s="183"/>
      <c r="AE43" s="181"/>
      <c r="AF43" s="181"/>
      <c r="AG43" s="172"/>
      <c r="AH43" s="183"/>
      <c r="AI43" s="181"/>
      <c r="AJ43" s="181"/>
      <c r="AK43" s="182"/>
      <c r="AL43" s="183"/>
      <c r="AM43" s="174"/>
      <c r="AN43" s="174"/>
      <c r="AO43" s="175"/>
      <c r="AP43" s="176"/>
      <c r="AQ43" s="174"/>
      <c r="AR43" s="174"/>
      <c r="AS43" s="174"/>
      <c r="AT43" s="175"/>
      <c r="AU43" s="176"/>
      <c r="AV43" s="174"/>
      <c r="AW43" s="174"/>
      <c r="AX43" s="182"/>
      <c r="AY43" s="183"/>
      <c r="AZ43" s="181"/>
      <c r="BA43" s="181"/>
      <c r="BB43" s="181"/>
      <c r="BC43" s="16"/>
      <c r="BD43" s="16"/>
      <c r="BE43" s="16"/>
      <c r="BF43" s="16"/>
      <c r="BG43" s="16"/>
      <c r="BH43" s="15"/>
      <c r="BI43" s="54"/>
      <c r="BJ43" s="31"/>
      <c r="BK43" s="60"/>
      <c r="BL43" s="49"/>
    </row>
    <row r="44" spans="2:64" s="3" customFormat="1" ht="25.5" customHeight="1">
      <c r="B44" s="69" t="s">
        <v>27</v>
      </c>
      <c r="C44" s="13"/>
      <c r="D44" s="15"/>
      <c r="E44" s="15"/>
      <c r="F44" s="16"/>
      <c r="G44" s="149"/>
      <c r="H44" s="131"/>
      <c r="I44" s="15"/>
      <c r="J44" s="15"/>
      <c r="K44" s="149"/>
      <c r="L44" s="14"/>
      <c r="M44" s="15"/>
      <c r="N44" s="16"/>
      <c r="O44" s="149"/>
      <c r="P44" s="131"/>
      <c r="Q44" s="16"/>
      <c r="R44" s="16"/>
      <c r="S44" s="16"/>
      <c r="T44" s="149"/>
      <c r="U44" s="131"/>
      <c r="V44" s="16"/>
      <c r="W44" s="16"/>
      <c r="X44" s="149"/>
      <c r="Y44" s="183"/>
      <c r="Z44" s="181"/>
      <c r="AA44" s="181"/>
      <c r="AB44" s="181"/>
      <c r="AC44" s="172"/>
      <c r="AD44" s="183"/>
      <c r="AE44" s="181"/>
      <c r="AF44" s="181"/>
      <c r="AG44" s="172"/>
      <c r="AH44" s="183"/>
      <c r="AI44" s="181"/>
      <c r="AJ44" s="181"/>
      <c r="AK44" s="182"/>
      <c r="AL44" s="183"/>
      <c r="AM44" s="16"/>
      <c r="AN44" s="16"/>
      <c r="AO44" s="28"/>
      <c r="AP44" s="131"/>
      <c r="AQ44" s="16"/>
      <c r="AR44" s="16"/>
      <c r="AS44" s="16"/>
      <c r="AT44" s="28"/>
      <c r="AU44" s="131"/>
      <c r="AV44" s="16"/>
      <c r="AW44" s="16"/>
      <c r="AX44" s="28"/>
      <c r="AY44" s="131"/>
      <c r="AZ44" s="16"/>
      <c r="BA44" s="16"/>
      <c r="BB44" s="16"/>
      <c r="BC44" s="16"/>
      <c r="BD44" s="16"/>
      <c r="BE44" s="16"/>
      <c r="BF44" s="16"/>
      <c r="BG44" s="16"/>
      <c r="BH44" s="15"/>
      <c r="BI44" s="54"/>
      <c r="BJ44" s="31"/>
      <c r="BK44" s="60"/>
      <c r="BL44" s="49"/>
    </row>
    <row r="45" spans="2:64" s="3" customFormat="1" ht="25.5" customHeight="1">
      <c r="B45" s="69" t="s">
        <v>28</v>
      </c>
      <c r="C45" s="13"/>
      <c r="D45" s="15"/>
      <c r="E45" s="15"/>
      <c r="F45" s="16"/>
      <c r="G45" s="28"/>
      <c r="H45" s="131"/>
      <c r="I45" s="15"/>
      <c r="J45" s="15"/>
      <c r="K45" s="28"/>
      <c r="L45" s="14"/>
      <c r="M45" s="15"/>
      <c r="N45" s="16"/>
      <c r="O45" s="28"/>
      <c r="P45" s="131"/>
      <c r="Q45" s="16"/>
      <c r="R45" s="16"/>
      <c r="S45" s="16"/>
      <c r="T45" s="28"/>
      <c r="U45" s="131"/>
      <c r="V45" s="16"/>
      <c r="W45" s="16"/>
      <c r="X45" s="28"/>
      <c r="Y45" s="183"/>
      <c r="Z45" s="181"/>
      <c r="AA45" s="181"/>
      <c r="AB45" s="181"/>
      <c r="AC45" s="182"/>
      <c r="AD45" s="183"/>
      <c r="AE45" s="181"/>
      <c r="AF45" s="181"/>
      <c r="AG45" s="182"/>
      <c r="AH45" s="183"/>
      <c r="AI45" s="181"/>
      <c r="AJ45" s="181"/>
      <c r="AK45" s="182"/>
      <c r="AL45" s="183"/>
      <c r="AM45" s="16"/>
      <c r="AN45" s="16"/>
      <c r="AO45" s="28"/>
      <c r="AP45" s="131"/>
      <c r="AQ45" s="16"/>
      <c r="AR45" s="16"/>
      <c r="AS45" s="16"/>
      <c r="AT45" s="28"/>
      <c r="AU45" s="131"/>
      <c r="AV45" s="16"/>
      <c r="AW45" s="16"/>
      <c r="AX45" s="28"/>
      <c r="AY45" s="131"/>
      <c r="AZ45" s="16"/>
      <c r="BA45" s="16"/>
      <c r="BB45" s="16"/>
      <c r="BC45" s="16"/>
      <c r="BD45" s="16"/>
      <c r="BE45" s="16"/>
      <c r="BF45" s="16"/>
      <c r="BG45" s="16"/>
      <c r="BH45" s="15"/>
      <c r="BI45" s="54"/>
      <c r="BJ45" s="31"/>
      <c r="BK45" s="60"/>
      <c r="BL45" s="49"/>
    </row>
    <row r="46" spans="2:64" s="3" customFormat="1" ht="25.5" customHeight="1">
      <c r="B46" s="69" t="s">
        <v>29</v>
      </c>
      <c r="C46" s="179"/>
      <c r="D46" s="180"/>
      <c r="E46" s="180"/>
      <c r="F46" s="181"/>
      <c r="G46" s="182"/>
      <c r="H46" s="183"/>
      <c r="I46" s="180"/>
      <c r="J46" s="180"/>
      <c r="K46" s="182"/>
      <c r="L46" s="14"/>
      <c r="M46" s="15"/>
      <c r="N46" s="16"/>
      <c r="O46" s="28"/>
      <c r="P46" s="131"/>
      <c r="Q46" s="16"/>
      <c r="R46" s="16"/>
      <c r="S46" s="16"/>
      <c r="T46" s="28"/>
      <c r="U46" s="131"/>
      <c r="V46" s="16"/>
      <c r="W46" s="16"/>
      <c r="X46" s="28"/>
      <c r="Y46" s="131"/>
      <c r="Z46" s="16"/>
      <c r="AA46" s="16"/>
      <c r="AB46" s="16"/>
      <c r="AC46" s="28"/>
      <c r="AD46" s="131"/>
      <c r="AE46" s="16"/>
      <c r="AF46" s="16"/>
      <c r="AG46" s="28"/>
      <c r="AH46" s="131"/>
      <c r="AI46" s="16"/>
      <c r="AJ46" s="16"/>
      <c r="AK46" s="28"/>
      <c r="AL46" s="131"/>
      <c r="AM46" s="174"/>
      <c r="AN46" s="174"/>
      <c r="AO46" s="175"/>
      <c r="AP46" s="176"/>
      <c r="AQ46" s="174"/>
      <c r="AR46" s="174"/>
      <c r="AS46" s="174"/>
      <c r="AT46" s="175"/>
      <c r="AU46" s="176"/>
      <c r="AV46" s="174"/>
      <c r="AW46" s="174"/>
      <c r="AX46" s="182"/>
      <c r="AY46" s="183"/>
      <c r="AZ46" s="181"/>
      <c r="BA46" s="181"/>
      <c r="BB46" s="181"/>
      <c r="BC46" s="16"/>
      <c r="BD46" s="16"/>
      <c r="BE46" s="16"/>
      <c r="BF46" s="16"/>
      <c r="BG46" s="16"/>
      <c r="BH46" s="15"/>
      <c r="BI46" s="54"/>
      <c r="BJ46" s="31"/>
      <c r="BK46" s="60"/>
      <c r="BL46" s="49"/>
    </row>
    <row r="47" spans="2:64" s="3" customFormat="1" ht="25.5" customHeight="1" thickBot="1">
      <c r="B47" s="69" t="s">
        <v>30</v>
      </c>
      <c r="C47" s="179"/>
      <c r="D47" s="180"/>
      <c r="E47" s="180"/>
      <c r="F47" s="181"/>
      <c r="G47" s="182"/>
      <c r="H47" s="183"/>
      <c r="I47" s="180"/>
      <c r="J47" s="180"/>
      <c r="K47" s="182"/>
      <c r="L47" s="14"/>
      <c r="M47" s="15"/>
      <c r="N47" s="16"/>
      <c r="O47" s="28"/>
      <c r="P47" s="131"/>
      <c r="Q47" s="16"/>
      <c r="R47" s="16"/>
      <c r="S47" s="16"/>
      <c r="T47" s="28"/>
      <c r="U47" s="131"/>
      <c r="V47" s="16"/>
      <c r="W47" s="16"/>
      <c r="X47" s="28"/>
      <c r="Y47" s="131"/>
      <c r="Z47" s="16"/>
      <c r="AA47" s="16"/>
      <c r="AB47" s="16"/>
      <c r="AC47" s="28"/>
      <c r="AD47" s="131"/>
      <c r="AE47" s="16"/>
      <c r="AF47" s="16"/>
      <c r="AG47" s="28"/>
      <c r="AH47" s="131"/>
      <c r="AI47" s="16"/>
      <c r="AJ47" s="16"/>
      <c r="AK47" s="28"/>
      <c r="AL47" s="131"/>
      <c r="AM47" s="174"/>
      <c r="AN47" s="174"/>
      <c r="AO47" s="175"/>
      <c r="AP47" s="176"/>
      <c r="AQ47" s="174"/>
      <c r="AR47" s="174"/>
      <c r="AS47" s="174"/>
      <c r="AT47" s="175"/>
      <c r="AU47" s="176"/>
      <c r="AV47" s="174"/>
      <c r="AW47" s="174"/>
      <c r="AX47" s="182"/>
      <c r="AY47" s="183"/>
      <c r="AZ47" s="181"/>
      <c r="BA47" s="181"/>
      <c r="BB47" s="181"/>
      <c r="BC47" s="16"/>
      <c r="BD47" s="16"/>
      <c r="BE47" s="16"/>
      <c r="BF47" s="16"/>
      <c r="BG47" s="16"/>
      <c r="BH47" s="15"/>
      <c r="BI47" s="54"/>
      <c r="BJ47" s="31"/>
      <c r="BK47" s="60"/>
      <c r="BL47" s="49"/>
    </row>
    <row r="48" spans="2:64" s="3" customFormat="1" ht="25.5" hidden="1" customHeight="1">
      <c r="B48" s="42"/>
      <c r="C48" s="13"/>
      <c r="D48" s="15"/>
      <c r="E48" s="15"/>
      <c r="F48" s="15"/>
      <c r="G48" s="15"/>
      <c r="H48" s="16"/>
      <c r="I48" s="15"/>
      <c r="J48" s="15"/>
      <c r="K48" s="16"/>
      <c r="L48" s="15"/>
      <c r="M48" s="15"/>
      <c r="N48" s="16"/>
      <c r="O48" s="15"/>
      <c r="P48" s="15"/>
      <c r="Q48" s="15"/>
      <c r="R48" s="16"/>
      <c r="S48" s="15"/>
      <c r="T48" s="15"/>
      <c r="U48" s="16"/>
      <c r="V48" s="15"/>
      <c r="W48" s="15"/>
      <c r="X48" s="16"/>
      <c r="Y48" s="15"/>
      <c r="Z48" s="15"/>
      <c r="AA48" s="16"/>
      <c r="AB48" s="16"/>
      <c r="AC48" s="15"/>
      <c r="AD48" s="15"/>
      <c r="AE48" s="15"/>
      <c r="AF48" s="16"/>
      <c r="AG48" s="15"/>
      <c r="AH48" s="16"/>
      <c r="AI48" s="15"/>
      <c r="AJ48" s="15"/>
      <c r="AK48" s="16"/>
      <c r="AL48" s="15"/>
      <c r="AM48" s="15"/>
      <c r="AN48" s="16"/>
      <c r="AO48" s="15"/>
      <c r="AP48" s="15"/>
      <c r="AQ48" s="16"/>
      <c r="AR48" s="15"/>
      <c r="AS48" s="15"/>
      <c r="AT48" s="15"/>
      <c r="AU48" s="15"/>
      <c r="AV48" s="16"/>
      <c r="AW48" s="15"/>
      <c r="AX48" s="15"/>
      <c r="AY48" s="15"/>
      <c r="AZ48" s="15"/>
      <c r="BA48" s="15"/>
      <c r="BB48" s="15"/>
      <c r="BC48" s="15"/>
      <c r="BD48" s="16"/>
      <c r="BE48" s="15"/>
      <c r="BF48" s="15"/>
      <c r="BG48" s="16"/>
      <c r="BH48" s="15"/>
      <c r="BI48" s="54">
        <v>10000000</v>
      </c>
      <c r="BJ48" s="31">
        <v>50000</v>
      </c>
      <c r="BK48" s="60"/>
      <c r="BL48" s="49"/>
    </row>
    <row r="49" spans="2:64" s="3" customFormat="1" ht="25.5" hidden="1" customHeight="1">
      <c r="B49" s="42"/>
      <c r="C49" s="13"/>
      <c r="D49" s="15"/>
      <c r="E49" s="15"/>
      <c r="F49" s="15"/>
      <c r="G49" s="15"/>
      <c r="H49" s="16"/>
      <c r="I49" s="15"/>
      <c r="J49" s="15"/>
      <c r="K49" s="16"/>
      <c r="L49" s="15"/>
      <c r="M49" s="15"/>
      <c r="N49" s="16"/>
      <c r="O49" s="15"/>
      <c r="P49" s="15"/>
      <c r="Q49" s="15"/>
      <c r="R49" s="16"/>
      <c r="S49" s="15"/>
      <c r="T49" s="15"/>
      <c r="U49" s="16"/>
      <c r="V49" s="15"/>
      <c r="W49" s="15"/>
      <c r="X49" s="16"/>
      <c r="Y49" s="15"/>
      <c r="Z49" s="15"/>
      <c r="AA49" s="16"/>
      <c r="AB49" s="16"/>
      <c r="AC49" s="15"/>
      <c r="AD49" s="15"/>
      <c r="AE49" s="15"/>
      <c r="AF49" s="16"/>
      <c r="AG49" s="15"/>
      <c r="AH49" s="16"/>
      <c r="AI49" s="15"/>
      <c r="AJ49" s="15"/>
      <c r="AK49" s="16"/>
      <c r="AL49" s="15"/>
      <c r="AM49" s="15"/>
      <c r="AN49" s="16"/>
      <c r="AO49" s="15"/>
      <c r="AP49" s="15"/>
      <c r="AQ49" s="16"/>
      <c r="AR49" s="15"/>
      <c r="AS49" s="15"/>
      <c r="AT49" s="15"/>
      <c r="AU49" s="15"/>
      <c r="AV49" s="16"/>
      <c r="AW49" s="15"/>
      <c r="AX49" s="15"/>
      <c r="AY49" s="15"/>
      <c r="AZ49" s="15"/>
      <c r="BA49" s="15"/>
      <c r="BB49" s="15"/>
      <c r="BC49" s="15"/>
      <c r="BD49" s="16"/>
      <c r="BE49" s="15"/>
      <c r="BF49" s="15"/>
      <c r="BG49" s="16"/>
      <c r="BH49" s="15"/>
      <c r="BI49" s="54">
        <v>400000</v>
      </c>
      <c r="BJ49" s="31">
        <v>20000</v>
      </c>
      <c r="BK49" s="60"/>
      <c r="BL49" s="49"/>
    </row>
    <row r="50" spans="2:64" s="3" customFormat="1" ht="25.5" hidden="1" customHeight="1" thickBot="1">
      <c r="B50" s="76"/>
      <c r="C50" s="13"/>
      <c r="D50" s="15"/>
      <c r="E50" s="15"/>
      <c r="F50" s="15"/>
      <c r="G50" s="15"/>
      <c r="H50" s="16"/>
      <c r="I50" s="15"/>
      <c r="J50" s="15"/>
      <c r="K50" s="16"/>
      <c r="L50" s="15"/>
      <c r="M50" s="15"/>
      <c r="N50" s="16"/>
      <c r="O50" s="15"/>
      <c r="P50" s="15"/>
      <c r="Q50" s="15"/>
      <c r="R50" s="16"/>
      <c r="S50" s="15"/>
      <c r="T50" s="15"/>
      <c r="U50" s="16"/>
      <c r="V50" s="15"/>
      <c r="W50" s="15"/>
      <c r="X50" s="16"/>
      <c r="Y50" s="15"/>
      <c r="Z50" s="15"/>
      <c r="AA50" s="16"/>
      <c r="AB50" s="16"/>
      <c r="AC50" s="15"/>
      <c r="AD50" s="15"/>
      <c r="AE50" s="15"/>
      <c r="AF50" s="16"/>
      <c r="AG50" s="15"/>
      <c r="AH50" s="16"/>
      <c r="AI50" s="15"/>
      <c r="AJ50" s="15"/>
      <c r="AK50" s="16"/>
      <c r="AL50" s="15"/>
      <c r="AM50" s="15"/>
      <c r="AN50" s="16"/>
      <c r="AO50" s="15"/>
      <c r="AP50" s="15"/>
      <c r="AQ50" s="16"/>
      <c r="AR50" s="15"/>
      <c r="AS50" s="15"/>
      <c r="AT50" s="15"/>
      <c r="AU50" s="15"/>
      <c r="AV50" s="16"/>
      <c r="AW50" s="15"/>
      <c r="AX50" s="15"/>
      <c r="AY50" s="15"/>
      <c r="AZ50" s="15"/>
      <c r="BA50" s="15"/>
      <c r="BB50" s="15"/>
      <c r="BC50" s="15"/>
      <c r="BD50" s="16"/>
      <c r="BE50" s="15"/>
      <c r="BF50" s="15"/>
      <c r="BG50" s="16"/>
      <c r="BH50" s="15"/>
      <c r="BI50" s="54">
        <v>3333333</v>
      </c>
      <c r="BJ50" s="31">
        <v>20000</v>
      </c>
      <c r="BK50" s="60"/>
    </row>
    <row r="51" spans="2:64" s="3" customFormat="1" ht="25.5" customHeight="1" thickBot="1">
      <c r="B51" s="22" t="s">
        <v>7</v>
      </c>
      <c r="C51" s="223">
        <f>H96</f>
        <v>5250</v>
      </c>
      <c r="D51" s="224"/>
      <c r="E51" s="224"/>
      <c r="F51" s="224"/>
      <c r="G51" s="225"/>
      <c r="H51" s="223">
        <f>L96</f>
        <v>5062.5</v>
      </c>
      <c r="I51" s="224"/>
      <c r="J51" s="224"/>
      <c r="K51" s="242"/>
      <c r="L51" s="223">
        <f>P96</f>
        <v>3937.4999999999995</v>
      </c>
      <c r="M51" s="224"/>
      <c r="N51" s="224"/>
      <c r="O51" s="225"/>
      <c r="P51" s="220">
        <f>U96</f>
        <v>2250</v>
      </c>
      <c r="Q51" s="221"/>
      <c r="R51" s="221"/>
      <c r="S51" s="221"/>
      <c r="T51" s="222"/>
      <c r="U51" s="223">
        <f>Z96</f>
        <v>5250</v>
      </c>
      <c r="V51" s="224"/>
      <c r="W51" s="224"/>
      <c r="X51" s="225"/>
      <c r="Y51" s="223">
        <f>AL96</f>
        <v>3937.4999999999995</v>
      </c>
      <c r="Z51" s="224"/>
      <c r="AA51" s="224"/>
      <c r="AB51" s="224"/>
      <c r="AC51" s="225"/>
      <c r="AD51" s="223">
        <f>AD96</f>
        <v>11812.5</v>
      </c>
      <c r="AE51" s="224"/>
      <c r="AF51" s="224"/>
      <c r="AG51" s="225"/>
      <c r="AH51" s="223">
        <f>AH96</f>
        <v>9187.5</v>
      </c>
      <c r="AI51" s="224"/>
      <c r="AJ51" s="224"/>
      <c r="AK51" s="225"/>
      <c r="AL51" s="223">
        <f>AP96</f>
        <v>5062.5</v>
      </c>
      <c r="AM51" s="224"/>
      <c r="AN51" s="224"/>
      <c r="AO51" s="225"/>
      <c r="AP51" s="223">
        <f>AU96</f>
        <v>2250</v>
      </c>
      <c r="AQ51" s="224"/>
      <c r="AR51" s="224"/>
      <c r="AS51" s="224"/>
      <c r="AT51" s="225"/>
      <c r="AU51" s="223">
        <f>AZ96</f>
        <v>11812.5</v>
      </c>
      <c r="AV51" s="224"/>
      <c r="AW51" s="224"/>
      <c r="AX51" s="225"/>
      <c r="AY51" s="223">
        <f>C96</f>
        <v>9187.5</v>
      </c>
      <c r="AZ51" s="224"/>
      <c r="BA51" s="224"/>
      <c r="BB51" s="225"/>
      <c r="BC51" s="85"/>
      <c r="BD51" s="86"/>
      <c r="BE51" s="85"/>
      <c r="BF51" s="85"/>
      <c r="BG51" s="86"/>
      <c r="BH51" s="87"/>
      <c r="BI51" s="80">
        <v>3974000</v>
      </c>
      <c r="BJ51" s="40">
        <v>75000</v>
      </c>
      <c r="BK51" s="66">
        <f>SUM(BK42:BK50)</f>
        <v>0</v>
      </c>
      <c r="BL51" s="47"/>
    </row>
    <row r="52" spans="2:64" s="3" customFormat="1" ht="25.5" customHeight="1" thickBot="1">
      <c r="B52" s="19" t="s">
        <v>62</v>
      </c>
      <c r="C52" s="81"/>
      <c r="D52" s="82"/>
      <c r="E52" s="82"/>
      <c r="F52" s="83"/>
      <c r="G52" s="133"/>
      <c r="H52" s="132"/>
      <c r="I52" s="82"/>
      <c r="J52" s="82"/>
      <c r="K52" s="133"/>
      <c r="L52" s="134"/>
      <c r="M52" s="82"/>
      <c r="N52" s="83"/>
      <c r="O52" s="133"/>
      <c r="P52" s="134"/>
      <c r="Q52" s="82"/>
      <c r="R52" s="83"/>
      <c r="S52" s="82"/>
      <c r="T52" s="133"/>
      <c r="U52" s="132"/>
      <c r="V52" s="82"/>
      <c r="W52" s="82"/>
      <c r="X52" s="133"/>
      <c r="Y52" s="134"/>
      <c r="Z52" s="82"/>
      <c r="AA52" s="83"/>
      <c r="AB52" s="83"/>
      <c r="AC52" s="133"/>
      <c r="AD52" s="134"/>
      <c r="AE52" s="82"/>
      <c r="AF52" s="83"/>
      <c r="AG52" s="133"/>
      <c r="AH52" s="132"/>
      <c r="AI52" s="82"/>
      <c r="AJ52" s="82"/>
      <c r="AK52" s="133"/>
      <c r="AL52" s="134"/>
      <c r="AM52" s="82"/>
      <c r="AN52" s="83"/>
      <c r="AO52" s="133"/>
      <c r="AP52" s="134"/>
      <c r="AQ52" s="83"/>
      <c r="AR52" s="82"/>
      <c r="AS52" s="82"/>
      <c r="AT52" s="133"/>
      <c r="AU52" s="134"/>
      <c r="AV52" s="83"/>
      <c r="AW52" s="82"/>
      <c r="AX52" s="133"/>
      <c r="AY52" s="134"/>
      <c r="AZ52" s="82"/>
      <c r="BA52" s="82"/>
      <c r="BB52" s="82"/>
      <c r="BC52" s="82"/>
      <c r="BD52" s="83"/>
      <c r="BE52" s="82"/>
      <c r="BF52" s="82"/>
      <c r="BG52" s="83"/>
      <c r="BH52" s="84"/>
      <c r="BI52" s="32"/>
      <c r="BJ52" s="32"/>
      <c r="BK52" s="62"/>
    </row>
    <row r="53" spans="2:64" s="3" customFormat="1" ht="25.5" customHeight="1" thickBot="1">
      <c r="B53" s="42" t="s">
        <v>4</v>
      </c>
      <c r="C53" s="13"/>
      <c r="D53" s="15"/>
      <c r="E53" s="180"/>
      <c r="F53" s="16"/>
      <c r="G53" s="28"/>
      <c r="H53" s="183"/>
      <c r="I53" s="15"/>
      <c r="J53" s="15"/>
      <c r="K53" s="28"/>
      <c r="L53" s="14"/>
      <c r="M53" s="15"/>
      <c r="N53" s="174"/>
      <c r="O53" s="28"/>
      <c r="P53" s="14"/>
      <c r="Q53" s="177"/>
      <c r="R53" s="16"/>
      <c r="S53" s="15"/>
      <c r="T53" s="175"/>
      <c r="U53" s="14"/>
      <c r="V53" s="15"/>
      <c r="W53" s="15"/>
      <c r="X53" s="28"/>
      <c r="Y53" s="14"/>
      <c r="Z53" s="15"/>
      <c r="AA53" s="180"/>
      <c r="AB53" s="15"/>
      <c r="AC53" s="28"/>
      <c r="AD53" s="184"/>
      <c r="AE53" s="15"/>
      <c r="AF53" s="15"/>
      <c r="AG53" s="182"/>
      <c r="AH53" s="14"/>
      <c r="AI53" s="180"/>
      <c r="AJ53" s="15"/>
      <c r="AK53" s="28"/>
      <c r="AL53" s="14"/>
      <c r="AM53" s="177"/>
      <c r="AN53" s="15"/>
      <c r="AO53" s="28"/>
      <c r="AP53" s="178"/>
      <c r="AQ53" s="15"/>
      <c r="AR53" s="15"/>
      <c r="AS53" s="177"/>
      <c r="AT53" s="28"/>
      <c r="AU53" s="14"/>
      <c r="AV53" s="15"/>
      <c r="AW53" s="15"/>
      <c r="AX53" s="28"/>
      <c r="AY53" s="184"/>
      <c r="AZ53" s="15"/>
      <c r="BA53" s="15"/>
      <c r="BB53" s="180"/>
      <c r="BC53" s="15"/>
      <c r="BD53" s="16"/>
      <c r="BE53" s="15"/>
      <c r="BF53" s="15"/>
      <c r="BG53" s="16"/>
      <c r="BH53" s="15"/>
      <c r="BI53" s="54">
        <v>1000000</v>
      </c>
      <c r="BJ53" s="31">
        <v>36000</v>
      </c>
      <c r="BK53" s="60"/>
    </row>
    <row r="54" spans="2:64" s="3" customFormat="1" ht="25.5" hidden="1" customHeight="1">
      <c r="B54" s="17"/>
      <c r="C54" s="13"/>
      <c r="D54" s="15"/>
      <c r="E54" s="15"/>
      <c r="F54" s="16"/>
      <c r="G54" s="15"/>
      <c r="H54" s="16"/>
      <c r="I54" s="15"/>
      <c r="J54" s="15"/>
      <c r="K54" s="16"/>
      <c r="L54" s="15"/>
      <c r="M54" s="15"/>
      <c r="N54" s="16"/>
      <c r="O54" s="15"/>
      <c r="P54" s="15"/>
      <c r="Q54" s="15"/>
      <c r="R54" s="16"/>
      <c r="S54" s="15"/>
      <c r="T54" s="15"/>
      <c r="U54" s="16"/>
      <c r="V54" s="15"/>
      <c r="W54" s="15"/>
      <c r="X54" s="16"/>
      <c r="Y54" s="15"/>
      <c r="Z54" s="15"/>
      <c r="AA54" s="16"/>
      <c r="AB54" s="16"/>
      <c r="AC54" s="15"/>
      <c r="AD54" s="15"/>
      <c r="AE54" s="15"/>
      <c r="AF54" s="16"/>
      <c r="AG54" s="15"/>
      <c r="AH54" s="16"/>
      <c r="AI54" s="15"/>
      <c r="AJ54" s="15"/>
      <c r="AK54" s="16"/>
      <c r="AL54" s="15"/>
      <c r="AM54" s="15"/>
      <c r="AN54" s="16"/>
      <c r="AO54" s="15"/>
      <c r="AP54" s="15"/>
      <c r="AQ54" s="16"/>
      <c r="AR54" s="15"/>
      <c r="AS54" s="15"/>
      <c r="AT54" s="15"/>
      <c r="AU54" s="15"/>
      <c r="AV54" s="16"/>
      <c r="AW54" s="15"/>
      <c r="AX54" s="15"/>
      <c r="AY54" s="15"/>
      <c r="AZ54" s="15"/>
      <c r="BA54" s="15"/>
      <c r="BB54" s="15"/>
      <c r="BC54" s="15"/>
      <c r="BD54" s="16"/>
      <c r="BE54" s="15"/>
      <c r="BF54" s="15"/>
      <c r="BG54" s="16"/>
      <c r="BH54" s="15"/>
      <c r="BI54" s="54"/>
      <c r="BJ54" s="31"/>
      <c r="BK54" s="60"/>
    </row>
    <row r="55" spans="2:64" s="3" customFormat="1" ht="25.5" hidden="1" customHeight="1" thickBot="1">
      <c r="B55" s="18"/>
      <c r="C55" s="13"/>
      <c r="D55" s="15"/>
      <c r="E55" s="15"/>
      <c r="F55" s="15"/>
      <c r="G55" s="15"/>
      <c r="H55" s="16"/>
      <c r="I55" s="15"/>
      <c r="J55" s="15"/>
      <c r="K55" s="16"/>
      <c r="L55" s="15"/>
      <c r="M55" s="15"/>
      <c r="N55" s="16"/>
      <c r="O55" s="15"/>
      <c r="P55" s="15"/>
      <c r="Q55" s="15"/>
      <c r="R55" s="16"/>
      <c r="S55" s="15"/>
      <c r="T55" s="15"/>
      <c r="U55" s="16"/>
      <c r="V55" s="15"/>
      <c r="W55" s="15"/>
      <c r="X55" s="16"/>
      <c r="Y55" s="15"/>
      <c r="Z55" s="15"/>
      <c r="AA55" s="16"/>
      <c r="AB55" s="16"/>
      <c r="AC55" s="15"/>
      <c r="AD55" s="15"/>
      <c r="AE55" s="15"/>
      <c r="AF55" s="16"/>
      <c r="AG55" s="15"/>
      <c r="AH55" s="16"/>
      <c r="AI55" s="15"/>
      <c r="AJ55" s="15"/>
      <c r="AK55" s="16"/>
      <c r="AL55" s="15"/>
      <c r="AM55" s="15"/>
      <c r="AN55" s="16"/>
      <c r="AO55" s="15"/>
      <c r="AP55" s="15"/>
      <c r="AQ55" s="16"/>
      <c r="AR55" s="15"/>
      <c r="AS55" s="15"/>
      <c r="AT55" s="15"/>
      <c r="AU55" s="15"/>
      <c r="AV55" s="16"/>
      <c r="AW55" s="15"/>
      <c r="AX55" s="15"/>
      <c r="AY55" s="15"/>
      <c r="AZ55" s="15"/>
      <c r="BA55" s="15"/>
      <c r="BB55" s="15"/>
      <c r="BC55" s="15"/>
      <c r="BD55" s="16"/>
      <c r="BE55" s="15"/>
      <c r="BF55" s="15"/>
      <c r="BG55" s="16"/>
      <c r="BH55" s="15"/>
      <c r="BI55" s="54"/>
      <c r="BJ55" s="31"/>
      <c r="BK55" s="60"/>
    </row>
    <row r="56" spans="2:64" s="3" customFormat="1" ht="25.5" customHeight="1" thickBot="1">
      <c r="B56" s="22" t="s">
        <v>64</v>
      </c>
      <c r="C56" s="223">
        <f>C94</f>
        <v>4410</v>
      </c>
      <c r="D56" s="224"/>
      <c r="E56" s="224"/>
      <c r="F56" s="224"/>
      <c r="G56" s="225"/>
      <c r="H56" s="223">
        <f>H94</f>
        <v>2520</v>
      </c>
      <c r="I56" s="224"/>
      <c r="J56" s="224"/>
      <c r="K56" s="242"/>
      <c r="L56" s="223">
        <f>L94</f>
        <v>2430</v>
      </c>
      <c r="M56" s="224"/>
      <c r="N56" s="224"/>
      <c r="O56" s="225"/>
      <c r="P56" s="220">
        <f>P94</f>
        <v>1889.9999999999998</v>
      </c>
      <c r="Q56" s="221"/>
      <c r="R56" s="221"/>
      <c r="S56" s="221"/>
      <c r="T56" s="222"/>
      <c r="U56" s="223">
        <f>U94</f>
        <v>1080</v>
      </c>
      <c r="V56" s="224"/>
      <c r="W56" s="224"/>
      <c r="X56" s="225"/>
      <c r="Y56" s="223">
        <f>Z94</f>
        <v>2520</v>
      </c>
      <c r="Z56" s="224"/>
      <c r="AA56" s="224"/>
      <c r="AB56" s="224"/>
      <c r="AC56" s="225"/>
      <c r="AD56" s="223">
        <f>AD94</f>
        <v>5670</v>
      </c>
      <c r="AE56" s="224"/>
      <c r="AF56" s="224"/>
      <c r="AG56" s="225"/>
      <c r="AH56" s="223">
        <f>AH94</f>
        <v>4410</v>
      </c>
      <c r="AI56" s="224"/>
      <c r="AJ56" s="224"/>
      <c r="AK56" s="225"/>
      <c r="AL56" s="223">
        <f>AL94</f>
        <v>1889.9999999999998</v>
      </c>
      <c r="AM56" s="224"/>
      <c r="AN56" s="224"/>
      <c r="AO56" s="225"/>
      <c r="AP56" s="223">
        <f>AP94</f>
        <v>2430</v>
      </c>
      <c r="AQ56" s="224"/>
      <c r="AR56" s="224"/>
      <c r="AS56" s="224"/>
      <c r="AT56" s="225"/>
      <c r="AU56" s="223">
        <f>AU94</f>
        <v>1080</v>
      </c>
      <c r="AV56" s="224"/>
      <c r="AW56" s="224"/>
      <c r="AX56" s="225"/>
      <c r="AY56" s="223">
        <f>AZ94</f>
        <v>5670</v>
      </c>
      <c r="AZ56" s="224"/>
      <c r="BA56" s="224"/>
      <c r="BB56" s="225"/>
      <c r="BC56" s="85"/>
      <c r="BD56" s="86"/>
      <c r="BE56" s="85"/>
      <c r="BF56" s="85"/>
      <c r="BG56" s="86"/>
      <c r="BH56" s="87"/>
      <c r="BI56" s="80">
        <f>BI53</f>
        <v>1000000</v>
      </c>
      <c r="BJ56" s="40">
        <f>SUM(BJ53:BJ55)</f>
        <v>36000</v>
      </c>
      <c r="BK56" s="40">
        <f>SUM(BK53:BK55)</f>
        <v>0</v>
      </c>
    </row>
    <row r="57" spans="2:64" s="3" customFormat="1" ht="25.15" customHeight="1" thickBot="1">
      <c r="B57" s="19" t="s">
        <v>21</v>
      </c>
      <c r="C57" s="81"/>
      <c r="D57" s="82"/>
      <c r="E57" s="82"/>
      <c r="F57" s="83"/>
      <c r="G57" s="133"/>
      <c r="H57" s="132"/>
      <c r="I57" s="82"/>
      <c r="J57" s="82"/>
      <c r="K57" s="133"/>
      <c r="L57" s="134"/>
      <c r="M57" s="82"/>
      <c r="N57" s="83"/>
      <c r="O57" s="133"/>
      <c r="P57" s="134"/>
      <c r="Q57" s="82"/>
      <c r="R57" s="83"/>
      <c r="S57" s="82"/>
      <c r="T57" s="133"/>
      <c r="U57" s="132"/>
      <c r="V57" s="82"/>
      <c r="W57" s="82"/>
      <c r="X57" s="133"/>
      <c r="Y57" s="134"/>
      <c r="Z57" s="82"/>
      <c r="AA57" s="83"/>
      <c r="AB57" s="83"/>
      <c r="AC57" s="133"/>
      <c r="AD57" s="134"/>
      <c r="AE57" s="82"/>
      <c r="AF57" s="83"/>
      <c r="AG57" s="133"/>
      <c r="AH57" s="132"/>
      <c r="AI57" s="82"/>
      <c r="AJ57" s="82"/>
      <c r="AK57" s="133"/>
      <c r="AL57" s="134"/>
      <c r="AM57" s="82"/>
      <c r="AN57" s="83"/>
      <c r="AO57" s="133"/>
      <c r="AP57" s="134"/>
      <c r="AQ57" s="83"/>
      <c r="AR57" s="82"/>
      <c r="AS57" s="82"/>
      <c r="AT57" s="133"/>
      <c r="AU57" s="134"/>
      <c r="AV57" s="83"/>
      <c r="AW57" s="82"/>
      <c r="AX57" s="133"/>
      <c r="AY57" s="134"/>
      <c r="AZ57" s="82"/>
      <c r="BA57" s="82"/>
      <c r="BB57" s="82"/>
      <c r="BC57" s="82"/>
      <c r="BD57" s="83"/>
      <c r="BE57" s="82"/>
      <c r="BF57" s="82"/>
      <c r="BG57" s="83"/>
      <c r="BH57" s="84"/>
      <c r="BI57" s="32"/>
      <c r="BJ57" s="32"/>
      <c r="BK57" s="63"/>
    </row>
    <row r="58" spans="2:64" s="3" customFormat="1" ht="25.5" customHeight="1">
      <c r="B58" s="68" t="s">
        <v>65</v>
      </c>
      <c r="C58" s="13"/>
      <c r="D58" s="15"/>
      <c r="E58" s="15"/>
      <c r="F58" s="16"/>
      <c r="G58" s="28"/>
      <c r="H58" s="131"/>
      <c r="I58" s="15"/>
      <c r="J58" s="15"/>
      <c r="K58" s="28"/>
      <c r="L58" s="14"/>
      <c r="M58" s="15"/>
      <c r="N58" s="16"/>
      <c r="O58" s="28"/>
      <c r="P58" s="14"/>
      <c r="Q58" s="15"/>
      <c r="R58" s="15"/>
      <c r="S58" s="15"/>
      <c r="T58" s="28"/>
      <c r="U58" s="14"/>
      <c r="V58" s="15"/>
      <c r="W58" s="15"/>
      <c r="X58" s="28"/>
      <c r="Y58" s="14"/>
      <c r="Z58" s="15"/>
      <c r="AA58" s="15"/>
      <c r="AB58" s="15"/>
      <c r="AC58" s="28"/>
      <c r="AD58" s="184"/>
      <c r="AE58" s="180"/>
      <c r="AF58" s="180"/>
      <c r="AG58" s="182"/>
      <c r="AH58" s="14"/>
      <c r="AI58" s="15"/>
      <c r="AJ58" s="15"/>
      <c r="AK58" s="28"/>
      <c r="AL58" s="14"/>
      <c r="AM58" s="15"/>
      <c r="AN58" s="15"/>
      <c r="AO58" s="28"/>
      <c r="AP58" s="14"/>
      <c r="AQ58" s="15"/>
      <c r="AR58" s="15"/>
      <c r="AS58" s="15"/>
      <c r="AT58" s="28"/>
      <c r="AU58" s="14"/>
      <c r="AV58" s="15"/>
      <c r="AW58" s="15"/>
      <c r="AX58" s="28"/>
      <c r="AY58" s="14"/>
      <c r="AZ58" s="15"/>
      <c r="BA58" s="15"/>
      <c r="BB58" s="15"/>
      <c r="BC58" s="15"/>
      <c r="BD58" s="16"/>
      <c r="BE58" s="15"/>
      <c r="BF58" s="15"/>
      <c r="BG58" s="16"/>
      <c r="BH58" s="15"/>
      <c r="BI58" s="54">
        <v>35000000</v>
      </c>
      <c r="BJ58" s="31">
        <v>95000</v>
      </c>
      <c r="BK58" s="60"/>
    </row>
    <row r="59" spans="2:64" s="3" customFormat="1" ht="25.5" customHeight="1">
      <c r="B59" s="69" t="s">
        <v>35</v>
      </c>
      <c r="C59" s="13"/>
      <c r="D59" s="15"/>
      <c r="E59" s="15"/>
      <c r="F59" s="16"/>
      <c r="G59" s="28"/>
      <c r="H59" s="131"/>
      <c r="I59" s="15"/>
      <c r="J59" s="15"/>
      <c r="K59" s="28"/>
      <c r="L59" s="14"/>
      <c r="M59" s="15"/>
      <c r="N59" s="16"/>
      <c r="O59" s="28"/>
      <c r="P59" s="14"/>
      <c r="Q59" s="15"/>
      <c r="R59" s="15"/>
      <c r="S59" s="15"/>
      <c r="T59" s="28"/>
      <c r="U59" s="14"/>
      <c r="V59" s="15"/>
      <c r="W59" s="15"/>
      <c r="X59" s="28"/>
      <c r="Y59" s="14"/>
      <c r="Z59" s="15"/>
      <c r="AA59" s="15"/>
      <c r="AB59" s="15"/>
      <c r="AC59" s="28"/>
      <c r="AD59" s="184"/>
      <c r="AE59" s="180"/>
      <c r="AF59" s="180"/>
      <c r="AG59" s="182"/>
      <c r="AH59" s="14"/>
      <c r="AI59" s="15"/>
      <c r="AJ59" s="15"/>
      <c r="AK59" s="28"/>
      <c r="AL59" s="14"/>
      <c r="AM59" s="15"/>
      <c r="AN59" s="15"/>
      <c r="AO59" s="28"/>
      <c r="AP59" s="14"/>
      <c r="AQ59" s="15"/>
      <c r="AR59" s="15"/>
      <c r="AS59" s="15"/>
      <c r="AT59" s="28"/>
      <c r="AU59" s="14"/>
      <c r="AV59" s="15"/>
      <c r="AW59" s="15"/>
      <c r="AX59" s="28"/>
      <c r="AY59" s="14"/>
      <c r="AZ59" s="15"/>
      <c r="BA59" s="15"/>
      <c r="BB59" s="15"/>
      <c r="BC59" s="15"/>
      <c r="BD59" s="16"/>
      <c r="BE59" s="15"/>
      <c r="BF59" s="15"/>
      <c r="BG59" s="16"/>
      <c r="BH59" s="15"/>
      <c r="BI59" s="54">
        <v>285000</v>
      </c>
      <c r="BJ59" s="31">
        <v>35000</v>
      </c>
      <c r="BK59" s="60"/>
    </row>
    <row r="60" spans="2:64" s="3" customFormat="1" ht="25.5" customHeight="1">
      <c r="B60" s="69" t="s">
        <v>96</v>
      </c>
      <c r="C60" s="13"/>
      <c r="D60" s="15"/>
      <c r="E60" s="15"/>
      <c r="F60" s="16"/>
      <c r="G60" s="28"/>
      <c r="H60" s="131"/>
      <c r="I60" s="15"/>
      <c r="J60" s="15"/>
      <c r="K60" s="28"/>
      <c r="L60" s="14"/>
      <c r="M60" s="15"/>
      <c r="N60" s="16"/>
      <c r="O60" s="28"/>
      <c r="P60" s="14"/>
      <c r="Q60" s="15"/>
      <c r="R60" s="15"/>
      <c r="S60" s="15"/>
      <c r="T60" s="28"/>
      <c r="U60" s="14"/>
      <c r="V60" s="15"/>
      <c r="W60" s="15"/>
      <c r="X60" s="28"/>
      <c r="Y60" s="14"/>
      <c r="Z60" s="15"/>
      <c r="AA60" s="15"/>
      <c r="AB60" s="15"/>
      <c r="AC60" s="28"/>
      <c r="AD60" s="184"/>
      <c r="AE60" s="180"/>
      <c r="AF60" s="180"/>
      <c r="AG60" s="182"/>
      <c r="AH60" s="14"/>
      <c r="AI60" s="15"/>
      <c r="AJ60" s="15"/>
      <c r="AK60" s="28"/>
      <c r="AL60" s="14"/>
      <c r="AM60" s="15"/>
      <c r="AN60" s="15"/>
      <c r="AO60" s="28"/>
      <c r="AP60" s="14"/>
      <c r="AQ60" s="15"/>
      <c r="AR60" s="15"/>
      <c r="AS60" s="15"/>
      <c r="AT60" s="28"/>
      <c r="AU60" s="14"/>
      <c r="AV60" s="15"/>
      <c r="AW60" s="15"/>
      <c r="AX60" s="28"/>
      <c r="AY60" s="14"/>
      <c r="AZ60" s="15"/>
      <c r="BA60" s="15"/>
      <c r="BB60" s="15"/>
      <c r="BC60" s="15"/>
      <c r="BD60" s="16"/>
      <c r="BE60" s="15"/>
      <c r="BF60" s="15"/>
      <c r="BG60" s="16"/>
      <c r="BH60" s="15"/>
      <c r="BI60" s="54" t="s">
        <v>95</v>
      </c>
      <c r="BJ60" s="31">
        <v>50000</v>
      </c>
      <c r="BK60" s="60"/>
    </row>
    <row r="61" spans="2:64" s="3" customFormat="1" ht="25.5" customHeight="1">
      <c r="B61" s="69" t="s">
        <v>71</v>
      </c>
      <c r="C61" s="13"/>
      <c r="D61" s="15"/>
      <c r="E61" s="15"/>
      <c r="F61" s="16"/>
      <c r="G61" s="28"/>
      <c r="H61" s="131"/>
      <c r="I61" s="15"/>
      <c r="J61" s="15"/>
      <c r="K61" s="28"/>
      <c r="L61" s="14"/>
      <c r="M61" s="15"/>
      <c r="N61" s="16"/>
      <c r="O61" s="28"/>
      <c r="P61" s="14"/>
      <c r="Q61" s="15"/>
      <c r="R61" s="15"/>
      <c r="S61" s="15"/>
      <c r="T61" s="28"/>
      <c r="U61" s="14"/>
      <c r="V61" s="15"/>
      <c r="W61" s="15"/>
      <c r="X61" s="28"/>
      <c r="Y61" s="14"/>
      <c r="Z61" s="15"/>
      <c r="AA61" s="15"/>
      <c r="AB61" s="15"/>
      <c r="AC61" s="28"/>
      <c r="AD61" s="14"/>
      <c r="AE61" s="15"/>
      <c r="AF61" s="15"/>
      <c r="AG61" s="28"/>
      <c r="AH61" s="14"/>
      <c r="AI61" s="15"/>
      <c r="AJ61" s="15"/>
      <c r="AK61" s="28"/>
      <c r="AL61" s="184"/>
      <c r="AM61" s="180"/>
      <c r="AN61" s="180"/>
      <c r="AO61" s="182"/>
      <c r="AP61" s="14"/>
      <c r="AQ61" s="15"/>
      <c r="AR61" s="15"/>
      <c r="AS61" s="15"/>
      <c r="AT61" s="28"/>
      <c r="AU61" s="14"/>
      <c r="AV61" s="15"/>
      <c r="AW61" s="15"/>
      <c r="AX61" s="28"/>
      <c r="AY61" s="14"/>
      <c r="AZ61" s="15"/>
      <c r="BA61" s="15"/>
      <c r="BB61" s="15"/>
      <c r="BC61" s="15"/>
      <c r="BD61" s="16"/>
      <c r="BE61" s="15"/>
      <c r="BF61" s="15"/>
      <c r="BG61" s="16"/>
      <c r="BH61" s="15"/>
      <c r="BI61" s="54">
        <v>600000</v>
      </c>
      <c r="BJ61" s="31">
        <v>5000</v>
      </c>
      <c r="BK61" s="60"/>
    </row>
    <row r="62" spans="2:64" s="3" customFormat="1" ht="25.5" hidden="1" customHeight="1">
      <c r="B62" s="69"/>
      <c r="C62" s="13"/>
      <c r="D62" s="15"/>
      <c r="E62" s="15"/>
      <c r="F62" s="16"/>
      <c r="G62" s="28"/>
      <c r="H62" s="131"/>
      <c r="I62" s="15"/>
      <c r="J62" s="15"/>
      <c r="K62" s="28"/>
      <c r="L62" s="14"/>
      <c r="M62" s="15"/>
      <c r="N62" s="16"/>
      <c r="O62" s="28"/>
      <c r="P62" s="14"/>
      <c r="Q62" s="15"/>
      <c r="R62" s="15"/>
      <c r="S62" s="15"/>
      <c r="T62" s="28"/>
      <c r="U62" s="14"/>
      <c r="V62" s="15"/>
      <c r="W62" s="15"/>
      <c r="X62" s="28"/>
      <c r="Y62" s="14"/>
      <c r="Z62" s="15"/>
      <c r="AA62" s="15"/>
      <c r="AB62" s="15"/>
      <c r="AC62" s="28"/>
      <c r="AD62" s="14"/>
      <c r="AE62" s="15"/>
      <c r="AF62" s="15"/>
      <c r="AG62" s="28"/>
      <c r="AH62" s="14"/>
      <c r="AI62" s="15"/>
      <c r="AJ62" s="15"/>
      <c r="AK62" s="28"/>
      <c r="AL62" s="14"/>
      <c r="AM62" s="15"/>
      <c r="AN62" s="15"/>
      <c r="AO62" s="28"/>
      <c r="AP62" s="14"/>
      <c r="AQ62" s="15"/>
      <c r="AR62" s="15"/>
      <c r="AS62" s="15"/>
      <c r="AT62" s="28"/>
      <c r="AU62" s="14"/>
      <c r="AV62" s="15"/>
      <c r="AW62" s="15"/>
      <c r="AX62" s="28"/>
      <c r="AY62" s="14"/>
      <c r="AZ62" s="15"/>
      <c r="BA62" s="15"/>
      <c r="BB62" s="15"/>
      <c r="BC62" s="15"/>
      <c r="BD62" s="16"/>
      <c r="BE62" s="15"/>
      <c r="BF62" s="15"/>
      <c r="BG62" s="16"/>
      <c r="BH62" s="15"/>
      <c r="BI62" s="54"/>
      <c r="BJ62" s="31"/>
      <c r="BK62" s="60"/>
    </row>
    <row r="63" spans="2:64" s="3" customFormat="1" ht="25.5" customHeight="1" thickBot="1">
      <c r="B63" s="70" t="s">
        <v>36</v>
      </c>
      <c r="C63" s="165"/>
      <c r="D63" s="166"/>
      <c r="E63" s="166"/>
      <c r="F63" s="166"/>
      <c r="G63" s="168"/>
      <c r="H63" s="169"/>
      <c r="I63" s="166"/>
      <c r="J63" s="166"/>
      <c r="K63" s="168"/>
      <c r="L63" s="170"/>
      <c r="M63" s="166"/>
      <c r="N63" s="167"/>
      <c r="O63" s="168"/>
      <c r="P63" s="170"/>
      <c r="Q63" s="166"/>
      <c r="R63" s="166"/>
      <c r="S63" s="166"/>
      <c r="T63" s="168"/>
      <c r="U63" s="170"/>
      <c r="V63" s="166"/>
      <c r="W63" s="166"/>
      <c r="X63" s="168"/>
      <c r="Y63" s="170"/>
      <c r="Z63" s="166"/>
      <c r="AA63" s="166"/>
      <c r="AB63" s="166"/>
      <c r="AC63" s="168"/>
      <c r="AD63" s="170"/>
      <c r="AE63" s="166"/>
      <c r="AF63" s="166"/>
      <c r="AG63" s="168"/>
      <c r="AH63" s="170"/>
      <c r="AI63" s="166"/>
      <c r="AJ63" s="166"/>
      <c r="AK63" s="168"/>
      <c r="AL63" s="170"/>
      <c r="AM63" s="166"/>
      <c r="AN63" s="166"/>
      <c r="AO63" s="168"/>
      <c r="AP63" s="170"/>
      <c r="AQ63" s="166"/>
      <c r="AR63" s="166"/>
      <c r="AS63" s="166"/>
      <c r="AT63" s="168"/>
      <c r="AU63" s="170"/>
      <c r="AV63" s="166"/>
      <c r="AW63" s="166"/>
      <c r="AX63" s="168"/>
      <c r="AY63" s="170"/>
      <c r="AZ63" s="166"/>
      <c r="BA63" s="166"/>
      <c r="BB63" s="166"/>
      <c r="BC63" s="15"/>
      <c r="BD63" s="16"/>
      <c r="BE63" s="15"/>
      <c r="BF63" s="15"/>
      <c r="BG63" s="16"/>
      <c r="BH63" s="15"/>
      <c r="BI63" s="54"/>
      <c r="BJ63" s="31"/>
      <c r="BK63" s="60"/>
    </row>
    <row r="64" spans="2:64" s="3" customFormat="1" ht="25.5" hidden="1" customHeight="1">
      <c r="B64" s="70"/>
      <c r="C64" s="13"/>
      <c r="D64" s="15"/>
      <c r="E64" s="15"/>
      <c r="F64" s="15"/>
      <c r="G64" s="15"/>
      <c r="H64" s="16"/>
      <c r="I64" s="15"/>
      <c r="J64" s="15"/>
      <c r="K64" s="16"/>
      <c r="L64" s="15"/>
      <c r="M64" s="15"/>
      <c r="N64" s="16"/>
      <c r="O64" s="15"/>
      <c r="P64" s="15"/>
      <c r="Q64" s="15"/>
      <c r="R64" s="16"/>
      <c r="S64" s="15"/>
      <c r="T64" s="15"/>
      <c r="U64" s="16"/>
      <c r="V64" s="15"/>
      <c r="W64" s="15"/>
      <c r="X64" s="16"/>
      <c r="Y64" s="15"/>
      <c r="Z64" s="15"/>
      <c r="AA64" s="16"/>
      <c r="AB64" s="16"/>
      <c r="AC64" s="15"/>
      <c r="AD64" s="15"/>
      <c r="AE64" s="15"/>
      <c r="AF64" s="16"/>
      <c r="AG64" s="15"/>
      <c r="AH64" s="16"/>
      <c r="AI64" s="15"/>
      <c r="AJ64" s="15"/>
      <c r="AK64" s="16"/>
      <c r="AL64" s="15"/>
      <c r="AM64" s="15"/>
      <c r="AN64" s="16"/>
      <c r="AO64" s="15"/>
      <c r="AP64" s="15"/>
      <c r="AQ64" s="16"/>
      <c r="AR64" s="15"/>
      <c r="AS64" s="15"/>
      <c r="AT64" s="15"/>
      <c r="AU64" s="15"/>
      <c r="AV64" s="16"/>
      <c r="AW64" s="15"/>
      <c r="AX64" s="15"/>
      <c r="AY64" s="15"/>
      <c r="AZ64" s="15"/>
      <c r="BA64" s="15"/>
      <c r="BB64" s="15"/>
      <c r="BC64" s="15"/>
      <c r="BD64" s="16"/>
      <c r="BE64" s="15"/>
      <c r="BF64" s="15"/>
      <c r="BG64" s="16"/>
      <c r="BH64" s="15"/>
      <c r="BI64" s="54"/>
      <c r="BJ64" s="31"/>
      <c r="BK64" s="60"/>
    </row>
    <row r="65" spans="2:64" s="3" customFormat="1" ht="25.5" hidden="1" customHeight="1" thickBot="1">
      <c r="B65" s="18"/>
      <c r="C65" s="13"/>
      <c r="D65" s="15"/>
      <c r="E65" s="15"/>
      <c r="F65" s="15"/>
      <c r="G65" s="15"/>
      <c r="H65" s="16"/>
      <c r="I65" s="15"/>
      <c r="J65" s="15"/>
      <c r="K65" s="16"/>
      <c r="L65" s="15"/>
      <c r="M65" s="15"/>
      <c r="N65" s="16"/>
      <c r="O65" s="15"/>
      <c r="P65" s="15"/>
      <c r="Q65" s="15"/>
      <c r="R65" s="16"/>
      <c r="S65" s="15"/>
      <c r="T65" s="15"/>
      <c r="U65" s="16"/>
      <c r="V65" s="15"/>
      <c r="W65" s="15"/>
      <c r="X65" s="16"/>
      <c r="Y65" s="15"/>
      <c r="Z65" s="15"/>
      <c r="AA65" s="16"/>
      <c r="AB65" s="16"/>
      <c r="AC65" s="15"/>
      <c r="AD65" s="15"/>
      <c r="AE65" s="15"/>
      <c r="AF65" s="16"/>
      <c r="AG65" s="15"/>
      <c r="AH65" s="16"/>
      <c r="AI65" s="15"/>
      <c r="AJ65" s="15"/>
      <c r="AK65" s="16"/>
      <c r="AL65" s="15"/>
      <c r="AM65" s="15"/>
      <c r="AN65" s="16"/>
      <c r="AO65" s="15"/>
      <c r="AP65" s="15"/>
      <c r="AQ65" s="16"/>
      <c r="AR65" s="15"/>
      <c r="AS65" s="15"/>
      <c r="AT65" s="15"/>
      <c r="AU65" s="15"/>
      <c r="AV65" s="16"/>
      <c r="AW65" s="15"/>
      <c r="AX65" s="15"/>
      <c r="AY65" s="15"/>
      <c r="AZ65" s="15"/>
      <c r="BA65" s="15"/>
      <c r="BB65" s="15"/>
      <c r="BC65" s="15"/>
      <c r="BD65" s="16"/>
      <c r="BE65" s="15"/>
      <c r="BF65" s="15"/>
      <c r="BG65" s="16"/>
      <c r="BH65" s="15"/>
      <c r="BI65" s="54"/>
      <c r="BJ65" s="31"/>
      <c r="BK65" s="60"/>
    </row>
    <row r="66" spans="2:64" s="3" customFormat="1" ht="25.5" customHeight="1" thickBot="1">
      <c r="B66" s="22" t="s">
        <v>22</v>
      </c>
      <c r="C66" s="223">
        <v>0</v>
      </c>
      <c r="D66" s="224"/>
      <c r="E66" s="224"/>
      <c r="F66" s="224"/>
      <c r="G66" s="225"/>
      <c r="H66" s="229">
        <v>0</v>
      </c>
      <c r="I66" s="230"/>
      <c r="J66" s="230"/>
      <c r="K66" s="231"/>
      <c r="L66" s="229">
        <v>0</v>
      </c>
      <c r="M66" s="230"/>
      <c r="N66" s="230"/>
      <c r="O66" s="232"/>
      <c r="P66" s="233">
        <v>0</v>
      </c>
      <c r="Q66" s="234"/>
      <c r="R66" s="234"/>
      <c r="S66" s="234"/>
      <c r="T66" s="235"/>
      <c r="U66" s="236">
        <v>0</v>
      </c>
      <c r="V66" s="237"/>
      <c r="W66" s="237"/>
      <c r="X66" s="238"/>
      <c r="Y66" s="223">
        <f>SUM(Y58:AC62)</f>
        <v>0</v>
      </c>
      <c r="Z66" s="224"/>
      <c r="AA66" s="224"/>
      <c r="AB66" s="224"/>
      <c r="AC66" s="225"/>
      <c r="AD66" s="223">
        <v>130000</v>
      </c>
      <c r="AE66" s="224"/>
      <c r="AF66" s="224"/>
      <c r="AG66" s="225"/>
      <c r="AH66" s="223">
        <f>SUM(AH58:AK62)</f>
        <v>0</v>
      </c>
      <c r="AI66" s="224"/>
      <c r="AJ66" s="224"/>
      <c r="AK66" s="225"/>
      <c r="AL66" s="223">
        <v>5000</v>
      </c>
      <c r="AM66" s="224"/>
      <c r="AN66" s="224"/>
      <c r="AO66" s="225"/>
      <c r="AP66" s="223">
        <f>SUM(AP58:AT62)</f>
        <v>0</v>
      </c>
      <c r="AQ66" s="224"/>
      <c r="AR66" s="224"/>
      <c r="AS66" s="224"/>
      <c r="AT66" s="225"/>
      <c r="AU66" s="223">
        <f>SUM(AU58:AX62)</f>
        <v>0</v>
      </c>
      <c r="AV66" s="224"/>
      <c r="AW66" s="224"/>
      <c r="AX66" s="225"/>
      <c r="AY66" s="223">
        <f>SUM(AY58:BB62)</f>
        <v>0</v>
      </c>
      <c r="AZ66" s="224"/>
      <c r="BA66" s="224"/>
      <c r="BB66" s="225"/>
      <c r="BC66" s="85"/>
      <c r="BD66" s="86"/>
      <c r="BE66" s="85"/>
      <c r="BF66" s="85"/>
      <c r="BG66" s="86"/>
      <c r="BH66" s="87"/>
      <c r="BI66" s="99">
        <f>SUM(BI58:BI62)</f>
        <v>35885000</v>
      </c>
      <c r="BJ66" s="40">
        <f>SUM(BJ58:BJ62)</f>
        <v>185000</v>
      </c>
      <c r="BK66" s="40">
        <f>SUM(BK58:BK65)</f>
        <v>0</v>
      </c>
    </row>
    <row r="67" spans="2:64" s="3" customFormat="1" ht="25.5" hidden="1" customHeight="1">
      <c r="B67" s="42"/>
      <c r="C67" s="13"/>
      <c r="D67" s="15"/>
      <c r="E67" s="15"/>
      <c r="F67" s="16"/>
      <c r="G67" s="15"/>
      <c r="H67" s="16"/>
      <c r="I67" s="15"/>
      <c r="J67" s="15"/>
      <c r="K67" s="16"/>
      <c r="L67" s="15"/>
      <c r="M67" s="15"/>
      <c r="N67" s="16"/>
      <c r="O67" s="15"/>
      <c r="P67" s="15"/>
      <c r="Q67" s="15"/>
      <c r="R67" s="16"/>
      <c r="S67" s="15"/>
      <c r="T67" s="15"/>
      <c r="U67" s="16"/>
      <c r="V67" s="15"/>
      <c r="W67" s="15"/>
      <c r="X67" s="16"/>
      <c r="Y67" s="15"/>
      <c r="Z67" s="15"/>
      <c r="AA67" s="16"/>
      <c r="AB67" s="16"/>
      <c r="AC67" s="15"/>
      <c r="AD67" s="15"/>
      <c r="AE67" s="15"/>
      <c r="AF67" s="16"/>
      <c r="AG67" s="15"/>
      <c r="AH67" s="16"/>
      <c r="AI67" s="15"/>
      <c r="AJ67" s="15"/>
      <c r="AK67" s="16"/>
      <c r="AL67" s="15"/>
      <c r="AM67" s="15"/>
      <c r="AN67" s="16"/>
      <c r="AO67" s="15"/>
      <c r="AP67" s="15"/>
      <c r="AQ67" s="16"/>
      <c r="AR67" s="15"/>
      <c r="AS67" s="15"/>
      <c r="AT67" s="15"/>
      <c r="AU67" s="15"/>
      <c r="AV67" s="16"/>
      <c r="AW67" s="15"/>
      <c r="AX67" s="15"/>
      <c r="AY67" s="15"/>
      <c r="AZ67" s="15"/>
      <c r="BA67" s="15"/>
      <c r="BB67" s="15"/>
      <c r="BC67" s="15"/>
      <c r="BD67" s="16"/>
      <c r="BE67" s="15"/>
      <c r="BF67" s="15"/>
      <c r="BG67" s="16"/>
      <c r="BH67" s="15"/>
      <c r="BI67" s="54"/>
      <c r="BJ67" s="31"/>
      <c r="BK67" s="60"/>
    </row>
    <row r="68" spans="2:64" s="3" customFormat="1" ht="25.5" hidden="1" customHeight="1" thickBot="1">
      <c r="B68" s="44"/>
      <c r="C68" s="13"/>
      <c r="D68" s="15"/>
      <c r="E68" s="15"/>
      <c r="F68" s="16"/>
      <c r="G68" s="15"/>
      <c r="H68" s="16"/>
      <c r="I68" s="15"/>
      <c r="J68" s="15"/>
      <c r="K68" s="16"/>
      <c r="L68" s="15"/>
      <c r="M68" s="15"/>
      <c r="N68" s="16"/>
      <c r="O68" s="15"/>
      <c r="P68" s="15"/>
      <c r="Q68" s="15"/>
      <c r="R68" s="16"/>
      <c r="S68" s="15"/>
      <c r="T68" s="15"/>
      <c r="U68" s="37"/>
      <c r="V68" s="36"/>
      <c r="W68" s="36"/>
      <c r="X68" s="37"/>
      <c r="Y68" s="36"/>
      <c r="Z68" s="36"/>
      <c r="AA68" s="37"/>
      <c r="AB68" s="37"/>
      <c r="AC68" s="36"/>
      <c r="AD68" s="36"/>
      <c r="AE68" s="36"/>
      <c r="AF68" s="37"/>
      <c r="AG68" s="36"/>
      <c r="AH68" s="37"/>
      <c r="AI68" s="36"/>
      <c r="AJ68" s="36"/>
      <c r="AK68" s="37"/>
      <c r="AL68" s="36"/>
      <c r="AM68" s="36"/>
      <c r="AN68" s="37"/>
      <c r="AO68" s="36"/>
      <c r="AP68" s="36"/>
      <c r="AQ68" s="37"/>
      <c r="AR68" s="36"/>
      <c r="AS68" s="36"/>
      <c r="AT68" s="36"/>
      <c r="AU68" s="36"/>
      <c r="AV68" s="37"/>
      <c r="AW68" s="36"/>
      <c r="AX68" s="36"/>
      <c r="AY68" s="36"/>
      <c r="AZ68" s="36"/>
      <c r="BA68" s="36"/>
      <c r="BB68" s="36"/>
      <c r="BC68" s="15"/>
      <c r="BD68" s="16"/>
      <c r="BE68" s="15"/>
      <c r="BF68" s="15"/>
      <c r="BG68" s="16"/>
      <c r="BH68" s="15"/>
      <c r="BI68" s="54"/>
      <c r="BJ68" s="31"/>
      <c r="BK68" s="60"/>
    </row>
    <row r="69" spans="2:64" s="3" customFormat="1" ht="25.5" hidden="1" customHeight="1" thickBot="1">
      <c r="B69" s="113" t="s">
        <v>37</v>
      </c>
      <c r="C69" s="114"/>
      <c r="D69" s="115"/>
      <c r="E69" s="115"/>
      <c r="F69" s="116"/>
      <c r="G69" s="137"/>
      <c r="H69" s="135"/>
      <c r="I69" s="115"/>
      <c r="J69" s="115"/>
      <c r="K69" s="137"/>
      <c r="L69" s="140"/>
      <c r="M69" s="115"/>
      <c r="N69" s="116"/>
      <c r="O69" s="137"/>
      <c r="P69" s="140"/>
      <c r="Q69" s="115"/>
      <c r="R69" s="116"/>
      <c r="S69" s="115"/>
      <c r="T69" s="137"/>
      <c r="U69" s="135"/>
      <c r="V69" s="115"/>
      <c r="W69" s="115"/>
      <c r="X69" s="137"/>
      <c r="Y69" s="140"/>
      <c r="Z69" s="115"/>
      <c r="AA69" s="116"/>
      <c r="AB69" s="116"/>
      <c r="AC69" s="137"/>
      <c r="AD69" s="140"/>
      <c r="AE69" s="115"/>
      <c r="AF69" s="116"/>
      <c r="AG69" s="137"/>
      <c r="AH69" s="135"/>
      <c r="AI69" s="115"/>
      <c r="AJ69" s="115"/>
      <c r="AK69" s="137"/>
      <c r="AL69" s="140"/>
      <c r="AM69" s="115"/>
      <c r="AN69" s="116"/>
      <c r="AO69" s="137"/>
      <c r="AP69" s="140"/>
      <c r="AQ69" s="116"/>
      <c r="AR69" s="115"/>
      <c r="AS69" s="115"/>
      <c r="AT69" s="137"/>
      <c r="AU69" s="140"/>
      <c r="AV69" s="116"/>
      <c r="AW69" s="115"/>
      <c r="AX69" s="137"/>
      <c r="AY69" s="140"/>
      <c r="AZ69" s="115"/>
      <c r="BA69" s="115"/>
      <c r="BB69" s="115"/>
      <c r="BC69" s="115"/>
      <c r="BD69" s="116"/>
      <c r="BE69" s="115"/>
      <c r="BF69" s="115"/>
      <c r="BG69" s="116"/>
      <c r="BH69" s="117"/>
      <c r="BI69" s="108"/>
      <c r="BJ69" s="108"/>
      <c r="BK69" s="104"/>
    </row>
    <row r="70" spans="2:64" s="3" customFormat="1" ht="25.5" hidden="1" customHeight="1">
      <c r="B70" s="112" t="s">
        <v>38</v>
      </c>
      <c r="C70" s="105"/>
      <c r="D70" s="105"/>
      <c r="E70" s="105"/>
      <c r="F70" s="105"/>
      <c r="G70" s="138"/>
      <c r="H70" s="136"/>
      <c r="I70" s="105"/>
      <c r="J70" s="105"/>
      <c r="K70" s="138"/>
      <c r="L70" s="136"/>
      <c r="M70" s="105"/>
      <c r="N70" s="106"/>
      <c r="O70" s="138"/>
      <c r="P70" s="136"/>
      <c r="Q70" s="105"/>
      <c r="R70" s="106"/>
      <c r="S70" s="105"/>
      <c r="T70" s="138"/>
      <c r="U70" s="141"/>
      <c r="V70" s="109"/>
      <c r="W70" s="109"/>
      <c r="X70" s="138"/>
      <c r="Y70" s="136"/>
      <c r="Z70" s="105"/>
      <c r="AA70" s="105"/>
      <c r="AB70" s="105"/>
      <c r="AC70" s="138"/>
      <c r="AD70" s="136"/>
      <c r="AE70" s="105"/>
      <c r="AF70" s="105"/>
      <c r="AG70" s="138"/>
      <c r="AH70" s="136"/>
      <c r="AI70" s="105"/>
      <c r="AJ70" s="105"/>
      <c r="AK70" s="138"/>
      <c r="AL70" s="136"/>
      <c r="AM70" s="122"/>
      <c r="AN70" s="105"/>
      <c r="AO70" s="138"/>
      <c r="AP70" s="142"/>
      <c r="AQ70" s="105"/>
      <c r="AR70" s="105"/>
      <c r="AS70" s="110"/>
      <c r="AT70" s="144"/>
      <c r="AU70" s="143"/>
      <c r="AV70" s="106"/>
      <c r="AW70" s="105"/>
      <c r="AX70" s="138"/>
      <c r="AY70" s="142"/>
      <c r="AZ70" s="105"/>
      <c r="BA70" s="105"/>
      <c r="BB70" s="110"/>
      <c r="BC70" s="123"/>
      <c r="BD70" s="123"/>
      <c r="BE70" s="123"/>
      <c r="BF70" s="123"/>
      <c r="BG70" s="123"/>
      <c r="BH70" s="123"/>
      <c r="BI70" s="126"/>
      <c r="BJ70" s="107"/>
      <c r="BK70" s="104"/>
    </row>
    <row r="71" spans="2:64" s="3" customFormat="1" ht="25.5" hidden="1" customHeight="1">
      <c r="B71" s="112" t="s">
        <v>39</v>
      </c>
      <c r="C71" s="105"/>
      <c r="D71" s="105"/>
      <c r="E71" s="105"/>
      <c r="F71" s="105"/>
      <c r="G71" s="138"/>
      <c r="H71" s="136"/>
      <c r="I71" s="105"/>
      <c r="J71" s="105"/>
      <c r="K71" s="138"/>
      <c r="L71" s="136"/>
      <c r="M71" s="105"/>
      <c r="N71" s="106"/>
      <c r="O71" s="138"/>
      <c r="P71" s="136"/>
      <c r="Q71" s="105"/>
      <c r="R71" s="106"/>
      <c r="S71" s="105"/>
      <c r="T71" s="138"/>
      <c r="U71" s="141"/>
      <c r="V71" s="109"/>
      <c r="W71" s="109"/>
      <c r="X71" s="138"/>
      <c r="Y71" s="136"/>
      <c r="Z71" s="105"/>
      <c r="AA71" s="105"/>
      <c r="AB71" s="105"/>
      <c r="AC71" s="138"/>
      <c r="AD71" s="136"/>
      <c r="AE71" s="105"/>
      <c r="AF71" s="105"/>
      <c r="AG71" s="138"/>
      <c r="AH71" s="136"/>
      <c r="AI71" s="105"/>
      <c r="AJ71" s="105"/>
      <c r="AK71" s="138"/>
      <c r="AL71" s="136"/>
      <c r="AM71" s="105"/>
      <c r="AN71" s="105"/>
      <c r="AO71" s="138"/>
      <c r="AP71" s="142"/>
      <c r="AQ71" s="105"/>
      <c r="AR71" s="105"/>
      <c r="AS71" s="110"/>
      <c r="AT71" s="144"/>
      <c r="AU71" s="143"/>
      <c r="AV71" s="106"/>
      <c r="AW71" s="105"/>
      <c r="AX71" s="138"/>
      <c r="AY71" s="142"/>
      <c r="AZ71" s="105"/>
      <c r="BA71" s="105"/>
      <c r="BB71" s="110"/>
      <c r="BC71" s="123"/>
      <c r="BD71" s="123"/>
      <c r="BE71" s="123"/>
      <c r="BF71" s="123"/>
      <c r="BG71" s="123"/>
      <c r="BH71" s="123"/>
      <c r="BI71" s="126"/>
      <c r="BJ71" s="107"/>
      <c r="BK71" s="104"/>
    </row>
    <row r="72" spans="2:64" s="3" customFormat="1" ht="25.5" hidden="1" customHeight="1">
      <c r="B72" s="112" t="s">
        <v>40</v>
      </c>
      <c r="C72" s="105"/>
      <c r="D72" s="105"/>
      <c r="E72" s="105"/>
      <c r="F72" s="105"/>
      <c r="G72" s="138"/>
      <c r="H72" s="136"/>
      <c r="I72" s="105"/>
      <c r="J72" s="105"/>
      <c r="K72" s="138"/>
      <c r="L72" s="136"/>
      <c r="M72" s="105"/>
      <c r="N72" s="106"/>
      <c r="O72" s="138"/>
      <c r="P72" s="136"/>
      <c r="Q72" s="105"/>
      <c r="R72" s="106"/>
      <c r="S72" s="105"/>
      <c r="T72" s="138"/>
      <c r="U72" s="141"/>
      <c r="V72" s="109"/>
      <c r="W72" s="109"/>
      <c r="X72" s="138"/>
      <c r="Y72" s="136"/>
      <c r="Z72" s="105"/>
      <c r="AA72" s="105"/>
      <c r="AB72" s="105"/>
      <c r="AC72" s="138"/>
      <c r="AD72" s="136"/>
      <c r="AE72" s="105"/>
      <c r="AF72" s="105"/>
      <c r="AG72" s="138"/>
      <c r="AH72" s="136"/>
      <c r="AI72" s="105"/>
      <c r="AJ72" s="105"/>
      <c r="AK72" s="138"/>
      <c r="AL72" s="136"/>
      <c r="AM72" s="105"/>
      <c r="AN72" s="105"/>
      <c r="AO72" s="138"/>
      <c r="AP72" s="142"/>
      <c r="AQ72" s="105"/>
      <c r="AR72" s="105"/>
      <c r="AS72" s="110"/>
      <c r="AT72" s="144"/>
      <c r="AU72" s="143"/>
      <c r="AV72" s="106"/>
      <c r="AW72" s="105"/>
      <c r="AX72" s="138"/>
      <c r="AY72" s="142"/>
      <c r="AZ72" s="105"/>
      <c r="BA72" s="105"/>
      <c r="BB72" s="110"/>
      <c r="BC72" s="123"/>
      <c r="BD72" s="123"/>
      <c r="BE72" s="123"/>
      <c r="BF72" s="123"/>
      <c r="BG72" s="123"/>
      <c r="BH72" s="123"/>
      <c r="BI72" s="126"/>
      <c r="BJ72" s="107"/>
      <c r="BK72" s="104"/>
    </row>
    <row r="73" spans="2:64" s="3" customFormat="1" ht="25.5" hidden="1" customHeight="1" thickBot="1">
      <c r="B73" s="124" t="s">
        <v>41</v>
      </c>
      <c r="C73" s="105"/>
      <c r="D73" s="105"/>
      <c r="E73" s="105"/>
      <c r="F73" s="105"/>
      <c r="G73" s="139"/>
      <c r="H73" s="136"/>
      <c r="I73" s="105"/>
      <c r="J73" s="105"/>
      <c r="K73" s="139"/>
      <c r="L73" s="136"/>
      <c r="M73" s="105"/>
      <c r="N73" s="106"/>
      <c r="O73" s="139"/>
      <c r="P73" s="136"/>
      <c r="Q73" s="105"/>
      <c r="R73" s="106"/>
      <c r="S73" s="105"/>
      <c r="T73" s="139"/>
      <c r="U73" s="141"/>
      <c r="V73" s="109"/>
      <c r="W73" s="109"/>
      <c r="X73" s="139"/>
      <c r="Y73" s="136"/>
      <c r="Z73" s="105"/>
      <c r="AA73" s="105"/>
      <c r="AB73" s="105"/>
      <c r="AC73" s="139"/>
      <c r="AD73" s="136"/>
      <c r="AE73" s="105"/>
      <c r="AF73" s="105"/>
      <c r="AG73" s="139"/>
      <c r="AH73" s="136"/>
      <c r="AI73" s="105"/>
      <c r="AJ73" s="105"/>
      <c r="AK73" s="139"/>
      <c r="AL73" s="136"/>
      <c r="AM73" s="105"/>
      <c r="AN73" s="105"/>
      <c r="AO73" s="139"/>
      <c r="AP73" s="142"/>
      <c r="AQ73" s="105"/>
      <c r="AR73" s="105"/>
      <c r="AS73" s="110"/>
      <c r="AT73" s="139"/>
      <c r="AU73" s="143"/>
      <c r="AV73" s="106"/>
      <c r="AW73" s="105"/>
      <c r="AX73" s="139"/>
      <c r="AY73" s="142"/>
      <c r="AZ73" s="105"/>
      <c r="BA73" s="105"/>
      <c r="BB73" s="110"/>
      <c r="BC73" s="123"/>
      <c r="BD73" s="123"/>
      <c r="BE73" s="123"/>
      <c r="BF73" s="123"/>
      <c r="BG73" s="123"/>
      <c r="BH73" s="123"/>
      <c r="BI73" s="107"/>
      <c r="BJ73" s="107"/>
      <c r="BK73" s="104"/>
    </row>
    <row r="74" spans="2:64" s="3" customFormat="1" ht="25.5" hidden="1" customHeight="1" thickBot="1">
      <c r="B74" s="125" t="s">
        <v>42</v>
      </c>
      <c r="C74" s="239">
        <v>0</v>
      </c>
      <c r="D74" s="240"/>
      <c r="E74" s="240"/>
      <c r="F74" s="240"/>
      <c r="G74" s="241"/>
      <c r="H74" s="205">
        <v>0</v>
      </c>
      <c r="I74" s="206"/>
      <c r="J74" s="206"/>
      <c r="K74" s="207"/>
      <c r="L74" s="205">
        <v>0</v>
      </c>
      <c r="M74" s="206"/>
      <c r="N74" s="206"/>
      <c r="O74" s="207"/>
      <c r="P74" s="217">
        <v>0</v>
      </c>
      <c r="Q74" s="218"/>
      <c r="R74" s="218"/>
      <c r="S74" s="218"/>
      <c r="T74" s="219"/>
      <c r="U74" s="214">
        <v>0</v>
      </c>
      <c r="V74" s="215"/>
      <c r="W74" s="215"/>
      <c r="X74" s="216"/>
      <c r="Y74" s="251">
        <v>0</v>
      </c>
      <c r="Z74" s="252"/>
      <c r="AA74" s="252"/>
      <c r="AB74" s="252"/>
      <c r="AC74" s="253"/>
      <c r="AD74" s="251">
        <v>0</v>
      </c>
      <c r="AE74" s="252"/>
      <c r="AF74" s="252"/>
      <c r="AG74" s="253"/>
      <c r="AH74" s="251">
        <v>0</v>
      </c>
      <c r="AI74" s="252"/>
      <c r="AJ74" s="252"/>
      <c r="AK74" s="253"/>
      <c r="AL74" s="251">
        <v>0</v>
      </c>
      <c r="AM74" s="252"/>
      <c r="AN74" s="252"/>
      <c r="AO74" s="253"/>
      <c r="AP74" s="251">
        <v>0</v>
      </c>
      <c r="AQ74" s="252"/>
      <c r="AR74" s="252"/>
      <c r="AS74" s="252"/>
      <c r="AT74" s="253"/>
      <c r="AU74" s="251">
        <v>0</v>
      </c>
      <c r="AV74" s="252"/>
      <c r="AW74" s="252"/>
      <c r="AX74" s="253"/>
      <c r="AY74" s="251">
        <v>0</v>
      </c>
      <c r="AZ74" s="252"/>
      <c r="BA74" s="252"/>
      <c r="BB74" s="253"/>
      <c r="BC74" s="118"/>
      <c r="BD74" s="119"/>
      <c r="BE74" s="118"/>
      <c r="BF74" s="118"/>
      <c r="BG74" s="119"/>
      <c r="BH74" s="120"/>
      <c r="BI74" s="121">
        <f>SUM(BI70:BI73)</f>
        <v>0</v>
      </c>
      <c r="BJ74" s="111">
        <f>SUM(BJ70:BJ73)</f>
        <v>0</v>
      </c>
      <c r="BK74" s="104"/>
      <c r="BL74" s="47"/>
    </row>
    <row r="75" spans="2:64" s="45" customFormat="1" ht="25.5" customHeight="1" thickTop="1" thickBot="1">
      <c r="B75" s="46" t="s">
        <v>32</v>
      </c>
      <c r="C75" s="246">
        <f>SUM(C27,C40,C51,C56,C66)</f>
        <v>59762.5</v>
      </c>
      <c r="D75" s="247"/>
      <c r="E75" s="247"/>
      <c r="F75" s="247"/>
      <c r="G75" s="261"/>
      <c r="H75" s="260">
        <f>SUM(H27,H40,H51,H56,H66)</f>
        <v>36212.5</v>
      </c>
      <c r="I75" s="247"/>
      <c r="J75" s="247"/>
      <c r="K75" s="247"/>
      <c r="L75" s="246">
        <f>SUM(L27,L40,L51,L56,L66)</f>
        <v>33975</v>
      </c>
      <c r="M75" s="247"/>
      <c r="N75" s="247"/>
      <c r="O75" s="259"/>
      <c r="P75" s="246">
        <f>SUM(P27,P40,P51,P56,P66)</f>
        <v>25612.5</v>
      </c>
      <c r="Q75" s="247"/>
      <c r="R75" s="247"/>
      <c r="S75" s="247"/>
      <c r="T75" s="247"/>
      <c r="U75" s="248">
        <f>SUM(U27,U40,U51,U56,U66)</f>
        <v>18600</v>
      </c>
      <c r="V75" s="249"/>
      <c r="W75" s="249"/>
      <c r="X75" s="250"/>
      <c r="Y75" s="248">
        <f>SUM(Y27,Y40,Y51,Y56,Y66)</f>
        <v>35087.5</v>
      </c>
      <c r="Z75" s="249"/>
      <c r="AA75" s="249"/>
      <c r="AB75" s="249"/>
      <c r="AC75" s="250"/>
      <c r="AD75" s="248">
        <f>SUM(AD27,AD40,AD51,AD56,AD66)</f>
        <v>211900</v>
      </c>
      <c r="AE75" s="249"/>
      <c r="AF75" s="249"/>
      <c r="AG75" s="250"/>
      <c r="AH75" s="248">
        <f>SUM(AH27,AH40,AH51,AH56,AH66)</f>
        <v>63700</v>
      </c>
      <c r="AI75" s="249"/>
      <c r="AJ75" s="249"/>
      <c r="AK75" s="250"/>
      <c r="AL75" s="248">
        <f>SUM(AL27,AL40,AL51,AL56,AL66)</f>
        <v>33425</v>
      </c>
      <c r="AM75" s="249"/>
      <c r="AN75" s="249"/>
      <c r="AO75" s="250"/>
      <c r="AP75" s="248">
        <f>SUM(AP27,AP40,AP51,AP56,AP66)</f>
        <v>32287.5</v>
      </c>
      <c r="AQ75" s="249"/>
      <c r="AR75" s="249"/>
      <c r="AS75" s="249"/>
      <c r="AT75" s="250"/>
      <c r="AU75" s="248">
        <f>SUM(AU27,AU40,AU51,AU56,AU66)</f>
        <v>25162.5</v>
      </c>
      <c r="AV75" s="249"/>
      <c r="AW75" s="249"/>
      <c r="AX75" s="250"/>
      <c r="AY75" s="248">
        <f>SUM(AY27,AY40,AY51,AY56,AY66)</f>
        <v>79275</v>
      </c>
      <c r="AZ75" s="249"/>
      <c r="BA75" s="249"/>
      <c r="BB75" s="250"/>
      <c r="BC75" s="101"/>
      <c r="BD75" s="101"/>
      <c r="BE75" s="101"/>
      <c r="BF75" s="101"/>
      <c r="BG75" s="101"/>
      <c r="BH75" s="102"/>
      <c r="BI75" s="93">
        <f>SUM(BI27,BI40,BI51,BI56,BI66)+BI67</f>
        <v>89692000</v>
      </c>
      <c r="BJ75" s="57">
        <f>SUM(BJ27,BJ40,BJ51,BJ56,BJ66,BJ74)</f>
        <v>725000</v>
      </c>
      <c r="BK75" s="57">
        <f>SUM(BK27,BK40,BK51,BK56,BK66)</f>
        <v>0</v>
      </c>
      <c r="BL75" s="47"/>
    </row>
    <row r="76" spans="2:64" ht="21.75" customHeight="1" thickBot="1">
      <c r="B76" s="72"/>
      <c r="BA76" s="266" t="s">
        <v>32</v>
      </c>
      <c r="BB76" s="267"/>
      <c r="BC76" s="267"/>
      <c r="BD76" s="267"/>
      <c r="BE76" s="267"/>
      <c r="BF76" s="267"/>
      <c r="BG76" s="267"/>
      <c r="BH76" s="267"/>
      <c r="BI76" s="268"/>
      <c r="BJ76" s="96">
        <f>BJ75</f>
        <v>725000</v>
      </c>
      <c r="BK76" s="94" t="s">
        <v>2</v>
      </c>
    </row>
    <row r="77" spans="2:64" ht="30" customHeight="1" thickBot="1">
      <c r="B77" s="73"/>
      <c r="C77" s="91"/>
      <c r="D77" s="91"/>
      <c r="E77" s="91"/>
      <c r="F77" s="91"/>
      <c r="G77" s="91"/>
      <c r="I77" s="71" t="s">
        <v>24</v>
      </c>
      <c r="BA77" s="269" t="s">
        <v>31</v>
      </c>
      <c r="BB77" s="270"/>
      <c r="BC77" s="270"/>
      <c r="BD77" s="270"/>
      <c r="BE77" s="270"/>
      <c r="BF77" s="270"/>
      <c r="BG77" s="270"/>
      <c r="BH77" s="270"/>
      <c r="BI77" s="271"/>
      <c r="BJ77" s="97">
        <v>94250</v>
      </c>
      <c r="BK77" s="95">
        <f>BJ75-(SUM(C75:BH75))</f>
        <v>70000</v>
      </c>
      <c r="BL77" s="196"/>
    </row>
    <row r="78" spans="2:64" ht="30" customHeight="1">
      <c r="B78" s="9"/>
      <c r="C78" s="92"/>
      <c r="D78" s="92"/>
      <c r="E78" s="92"/>
      <c r="F78" s="92"/>
      <c r="G78" s="92"/>
      <c r="H78" s="7"/>
      <c r="I78" s="71" t="s">
        <v>25</v>
      </c>
      <c r="J78" s="7"/>
      <c r="K78" s="7"/>
      <c r="L78" s="7"/>
      <c r="M78" s="7"/>
      <c r="N78" s="7"/>
      <c r="O78" s="7"/>
      <c r="BA78" s="269" t="s">
        <v>34</v>
      </c>
      <c r="BB78" s="270"/>
      <c r="BC78" s="270"/>
      <c r="BD78" s="270"/>
      <c r="BE78" s="270"/>
      <c r="BF78" s="270"/>
      <c r="BG78" s="270"/>
      <c r="BH78" s="270"/>
      <c r="BI78" s="271"/>
      <c r="BJ78" s="97">
        <v>9000</v>
      </c>
    </row>
    <row r="79" spans="2:64" ht="30" customHeight="1" thickBot="1">
      <c r="B79" s="74"/>
      <c r="C79" s="90"/>
      <c r="D79" s="90"/>
      <c r="E79" s="90"/>
      <c r="F79" s="90"/>
      <c r="G79" s="90"/>
      <c r="I79" s="71" t="s">
        <v>26</v>
      </c>
      <c r="BA79" s="272" t="s">
        <v>33</v>
      </c>
      <c r="BB79" s="273"/>
      <c r="BC79" s="273"/>
      <c r="BD79" s="273"/>
      <c r="BE79" s="273"/>
      <c r="BF79" s="273"/>
      <c r="BG79" s="273"/>
      <c r="BH79" s="273"/>
      <c r="BI79" s="274"/>
      <c r="BJ79" s="98">
        <f>BJ78+BJ77+BJ76</f>
        <v>828250</v>
      </c>
      <c r="BL79" s="196"/>
    </row>
    <row r="80" spans="2:64" ht="21.6" customHeight="1">
      <c r="B80" s="75"/>
    </row>
    <row r="81" spans="1:66" ht="21.6" customHeight="1">
      <c r="B81" s="10"/>
    </row>
    <row r="82" spans="1:66" s="3" customFormat="1" ht="27" customHeight="1">
      <c r="A82" s="1"/>
      <c r="B82" s="10"/>
      <c r="C82" s="276" t="s">
        <v>66</v>
      </c>
      <c r="D82" s="276"/>
      <c r="E82" s="276"/>
      <c r="F82" s="276"/>
      <c r="G82" s="276"/>
      <c r="H82" s="276" t="s">
        <v>66</v>
      </c>
      <c r="I82" s="276"/>
      <c r="J82" s="276"/>
      <c r="K82" s="276"/>
      <c r="L82" s="284" t="s">
        <v>67</v>
      </c>
      <c r="M82" s="284"/>
      <c r="N82" s="284"/>
      <c r="O82" s="284"/>
      <c r="P82" s="284" t="s">
        <v>67</v>
      </c>
      <c r="Q82" s="284"/>
      <c r="R82" s="284"/>
      <c r="S82" s="284"/>
      <c r="T82" s="284"/>
      <c r="U82" s="284" t="s">
        <v>67</v>
      </c>
      <c r="V82" s="284"/>
      <c r="W82" s="284"/>
      <c r="X82" s="284"/>
      <c r="Y82" s="284"/>
      <c r="Z82" s="285" t="s">
        <v>68</v>
      </c>
      <c r="AA82" s="285"/>
      <c r="AB82" s="285"/>
      <c r="AC82" s="285"/>
      <c r="AD82" s="285" t="s">
        <v>68</v>
      </c>
      <c r="AE82" s="285"/>
      <c r="AF82" s="285"/>
      <c r="AG82" s="285"/>
      <c r="AH82" s="285" t="s">
        <v>68</v>
      </c>
      <c r="AI82" s="285"/>
      <c r="AJ82" s="285"/>
      <c r="AK82" s="285"/>
      <c r="AL82" s="275" t="s">
        <v>69</v>
      </c>
      <c r="AM82" s="275"/>
      <c r="AN82" s="275"/>
      <c r="AO82" s="275"/>
      <c r="AP82" s="275" t="s">
        <v>69</v>
      </c>
      <c r="AQ82" s="275"/>
      <c r="AR82" s="275"/>
      <c r="AS82" s="275"/>
      <c r="AT82" s="275"/>
      <c r="AU82" s="275" t="s">
        <v>69</v>
      </c>
      <c r="AV82" s="275"/>
      <c r="AW82" s="275"/>
      <c r="AX82" s="275"/>
      <c r="AY82" s="275"/>
      <c r="AZ82" s="276" t="s">
        <v>66</v>
      </c>
      <c r="BA82" s="276"/>
      <c r="BB82" s="276"/>
      <c r="BC82" s="276"/>
      <c r="BD82" s="67"/>
      <c r="BE82" s="67"/>
      <c r="BF82" s="67"/>
      <c r="BG82" s="48"/>
      <c r="BH82" s="48"/>
      <c r="BI82" s="1"/>
      <c r="BJ82" s="1"/>
      <c r="BK82" s="1"/>
      <c r="BL82" s="1"/>
      <c r="BM82" s="1"/>
      <c r="BN82" s="1"/>
    </row>
    <row r="83" spans="1:66">
      <c r="B83" s="10"/>
      <c r="C83" s="283" t="s">
        <v>66</v>
      </c>
      <c r="D83" s="283"/>
      <c r="E83" s="283"/>
      <c r="F83" s="283"/>
      <c r="G83" s="283"/>
      <c r="H83" s="283"/>
      <c r="I83" s="283"/>
      <c r="J83" s="283"/>
      <c r="K83" s="283"/>
      <c r="L83" s="283"/>
      <c r="M83" s="283"/>
      <c r="N83" s="283"/>
      <c r="O83" s="283"/>
      <c r="P83" s="277" t="s">
        <v>67</v>
      </c>
      <c r="Q83" s="278"/>
      <c r="R83" s="278"/>
      <c r="S83" s="278"/>
      <c r="T83" s="278"/>
      <c r="U83" s="278"/>
      <c r="V83" s="278"/>
      <c r="W83" s="278"/>
      <c r="X83" s="278"/>
      <c r="Y83" s="278"/>
      <c r="Z83" s="278"/>
      <c r="AA83" s="278"/>
      <c r="AB83" s="278"/>
      <c r="AC83" s="279"/>
      <c r="AD83" s="277" t="s">
        <v>68</v>
      </c>
      <c r="AE83" s="278"/>
      <c r="AF83" s="278"/>
      <c r="AG83" s="278"/>
      <c r="AH83" s="278"/>
      <c r="AI83" s="278"/>
      <c r="AJ83" s="278"/>
      <c r="AK83" s="278"/>
      <c r="AL83" s="278"/>
      <c r="AM83" s="278"/>
      <c r="AN83" s="278"/>
      <c r="AO83" s="279"/>
      <c r="AP83" s="277" t="s">
        <v>69</v>
      </c>
      <c r="AQ83" s="278"/>
      <c r="AR83" s="278"/>
      <c r="AS83" s="278"/>
      <c r="AT83" s="278"/>
      <c r="AU83" s="278"/>
      <c r="AV83" s="278"/>
      <c r="AW83" s="278"/>
      <c r="AX83" s="278"/>
      <c r="AY83" s="278"/>
      <c r="AZ83" s="278"/>
      <c r="BA83" s="278"/>
      <c r="BB83" s="279"/>
      <c r="BC83" s="200"/>
    </row>
    <row r="84" spans="1:66">
      <c r="B84" s="10"/>
      <c r="C84" s="283"/>
      <c r="D84" s="283"/>
      <c r="E84" s="283"/>
      <c r="F84" s="283"/>
      <c r="G84" s="283"/>
      <c r="H84" s="283"/>
      <c r="I84" s="283"/>
      <c r="J84" s="283"/>
      <c r="K84" s="283"/>
      <c r="L84" s="283"/>
      <c r="M84" s="283"/>
      <c r="N84" s="283"/>
      <c r="O84" s="283"/>
      <c r="P84" s="280"/>
      <c r="Q84" s="281"/>
      <c r="R84" s="281"/>
      <c r="S84" s="281"/>
      <c r="T84" s="281"/>
      <c r="U84" s="281"/>
      <c r="V84" s="281"/>
      <c r="W84" s="281"/>
      <c r="X84" s="281"/>
      <c r="Y84" s="281"/>
      <c r="Z84" s="281"/>
      <c r="AA84" s="281"/>
      <c r="AB84" s="281"/>
      <c r="AC84" s="282"/>
      <c r="AD84" s="280"/>
      <c r="AE84" s="281"/>
      <c r="AF84" s="281"/>
      <c r="AG84" s="281"/>
      <c r="AH84" s="281"/>
      <c r="AI84" s="281"/>
      <c r="AJ84" s="281"/>
      <c r="AK84" s="281"/>
      <c r="AL84" s="281"/>
      <c r="AM84" s="281"/>
      <c r="AN84" s="281"/>
      <c r="AO84" s="282"/>
      <c r="AP84" s="280"/>
      <c r="AQ84" s="281"/>
      <c r="AR84" s="281"/>
      <c r="AS84" s="281"/>
      <c r="AT84" s="281"/>
      <c r="AU84" s="281"/>
      <c r="AV84" s="281"/>
      <c r="AW84" s="281"/>
      <c r="AX84" s="281"/>
      <c r="AY84" s="281"/>
      <c r="AZ84" s="281"/>
      <c r="BA84" s="281"/>
      <c r="BB84" s="282"/>
      <c r="BC84" s="200"/>
    </row>
    <row r="85" spans="1:66" ht="36.75" thickBot="1">
      <c r="B85" s="10"/>
      <c r="C85" s="208">
        <v>224000</v>
      </c>
      <c r="D85" s="209"/>
      <c r="E85" s="209"/>
      <c r="F85" s="209"/>
      <c r="G85" s="209"/>
      <c r="H85" s="209"/>
      <c r="I85" s="209"/>
      <c r="J85" s="209"/>
      <c r="K85" s="209"/>
      <c r="L85" s="209"/>
      <c r="M85" s="209"/>
      <c r="N85" s="209"/>
      <c r="O85" s="210"/>
      <c r="P85" s="208">
        <v>96000</v>
      </c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10"/>
      <c r="AD85" s="208">
        <v>224000</v>
      </c>
      <c r="AE85" s="209"/>
      <c r="AF85" s="209"/>
      <c r="AG85" s="209"/>
      <c r="AH85" s="209"/>
      <c r="AI85" s="209"/>
      <c r="AJ85" s="209"/>
      <c r="AK85" s="209"/>
      <c r="AL85" s="209"/>
      <c r="AM85" s="209"/>
      <c r="AN85" s="209"/>
      <c r="AO85" s="210"/>
      <c r="AP85" s="208">
        <v>96000</v>
      </c>
      <c r="AQ85" s="209"/>
      <c r="AR85" s="209"/>
      <c r="AS85" s="209"/>
      <c r="AT85" s="209"/>
      <c r="AU85" s="209"/>
      <c r="AV85" s="209"/>
      <c r="AW85" s="209"/>
      <c r="AX85" s="209"/>
      <c r="AY85" s="209"/>
      <c r="AZ85" s="209"/>
      <c r="BA85" s="209"/>
      <c r="BB85" s="210"/>
      <c r="BI85" s="1" t="s">
        <v>77</v>
      </c>
      <c r="BJ85" s="1">
        <v>640000</v>
      </c>
    </row>
    <row r="86" spans="1:66" ht="15.75" thickBot="1">
      <c r="B86" s="10"/>
    </row>
    <row r="87" spans="1:66" ht="36.75" thickBot="1">
      <c r="B87" s="10"/>
      <c r="C87" s="211">
        <f>SUM(BI87*0.7)/2</f>
        <v>102900</v>
      </c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3"/>
      <c r="P87" s="211">
        <f>SUM(BI87*0.3)/2</f>
        <v>44100</v>
      </c>
      <c r="Q87" s="212"/>
      <c r="R87" s="212"/>
      <c r="S87" s="212"/>
      <c r="T87" s="212"/>
      <c r="U87" s="212"/>
      <c r="V87" s="212"/>
      <c r="W87" s="212"/>
      <c r="X87" s="212"/>
      <c r="Y87" s="212"/>
      <c r="Z87" s="212"/>
      <c r="AA87" s="212"/>
      <c r="AB87" s="212"/>
      <c r="AC87" s="213"/>
      <c r="AD87" s="211">
        <f>SUM(BI87*0.7)/2</f>
        <v>102900</v>
      </c>
      <c r="AE87" s="212"/>
      <c r="AF87" s="212"/>
      <c r="AG87" s="212"/>
      <c r="AH87" s="212"/>
      <c r="AI87" s="212"/>
      <c r="AJ87" s="212"/>
      <c r="AK87" s="212"/>
      <c r="AL87" s="212"/>
      <c r="AM87" s="212"/>
      <c r="AN87" s="212"/>
      <c r="AO87" s="213"/>
      <c r="AP87" s="202">
        <f>SUM(BI87*0.3)/2</f>
        <v>44100</v>
      </c>
      <c r="AQ87" s="203"/>
      <c r="AR87" s="203"/>
      <c r="AS87" s="203"/>
      <c r="AT87" s="203"/>
      <c r="AU87" s="203"/>
      <c r="AV87" s="203"/>
      <c r="AW87" s="203"/>
      <c r="AX87" s="203"/>
      <c r="AY87" s="203"/>
      <c r="AZ87" s="203"/>
      <c r="BA87" s="203"/>
      <c r="BB87" s="204"/>
      <c r="BI87" s="1">
        <v>294000</v>
      </c>
    </row>
    <row r="88" spans="1:66" ht="36.75" thickBot="1">
      <c r="B88" s="10"/>
      <c r="C88" s="201">
        <f>C87*0.35</f>
        <v>36015</v>
      </c>
      <c r="D88" s="201"/>
      <c r="E88" s="201"/>
      <c r="F88" s="201"/>
      <c r="G88" s="201"/>
      <c r="H88" s="201">
        <f>C87*0.2</f>
        <v>20580</v>
      </c>
      <c r="I88" s="201"/>
      <c r="J88" s="201"/>
      <c r="K88" s="201"/>
      <c r="L88" s="201">
        <f>P87*0.45</f>
        <v>19845</v>
      </c>
      <c r="M88" s="201"/>
      <c r="N88" s="201"/>
      <c r="O88" s="201"/>
      <c r="P88" s="201">
        <f>P87*0.35</f>
        <v>15434.999999999998</v>
      </c>
      <c r="Q88" s="201"/>
      <c r="R88" s="201"/>
      <c r="S88" s="201"/>
      <c r="T88" s="201"/>
      <c r="U88" s="201">
        <f>P87*0.2</f>
        <v>8820</v>
      </c>
      <c r="V88" s="201"/>
      <c r="W88" s="201"/>
      <c r="X88" s="201"/>
      <c r="Y88" s="201"/>
      <c r="Z88" s="201">
        <f>AD87*0.2</f>
        <v>20580</v>
      </c>
      <c r="AA88" s="201"/>
      <c r="AB88" s="201"/>
      <c r="AC88" s="201"/>
      <c r="AD88" s="201">
        <f>AD87*0.45</f>
        <v>46305</v>
      </c>
      <c r="AE88" s="201"/>
      <c r="AF88" s="201"/>
      <c r="AG88" s="201"/>
      <c r="AH88" s="201">
        <f>AD87*0.35</f>
        <v>36015</v>
      </c>
      <c r="AI88" s="201"/>
      <c r="AJ88" s="201"/>
      <c r="AK88" s="201"/>
      <c r="AL88" s="201">
        <f>AP87*0.35</f>
        <v>15434.999999999998</v>
      </c>
      <c r="AM88" s="201"/>
      <c r="AN88" s="201"/>
      <c r="AO88" s="201"/>
      <c r="AP88" s="201">
        <f>AP87*0.45</f>
        <v>19845</v>
      </c>
      <c r="AQ88" s="201"/>
      <c r="AR88" s="201"/>
      <c r="AS88" s="201"/>
      <c r="AT88" s="201"/>
      <c r="AU88" s="201">
        <f>AP87*0.2</f>
        <v>8820</v>
      </c>
      <c r="AV88" s="201"/>
      <c r="AW88" s="201"/>
      <c r="AX88" s="201"/>
      <c r="AY88" s="201"/>
      <c r="AZ88" s="201">
        <f>C87*0.45</f>
        <v>46305</v>
      </c>
      <c r="BA88" s="201"/>
      <c r="BB88" s="201"/>
      <c r="BC88" s="201"/>
    </row>
    <row r="89" spans="1:66" ht="36.75" thickBot="1">
      <c r="B89" s="10"/>
      <c r="C89" s="208">
        <f>SUM(BI89*0.7)/2</f>
        <v>40250</v>
      </c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10"/>
      <c r="P89" s="208">
        <f>SUM(BI89*0.3)/2</f>
        <v>17250</v>
      </c>
      <c r="Q89" s="209"/>
      <c r="R89" s="209"/>
      <c r="S89" s="209"/>
      <c r="T89" s="209"/>
      <c r="U89" s="209"/>
      <c r="V89" s="209"/>
      <c r="W89" s="209"/>
      <c r="X89" s="209"/>
      <c r="Y89" s="209"/>
      <c r="Z89" s="209"/>
      <c r="AA89" s="209"/>
      <c r="AB89" s="209"/>
      <c r="AC89" s="210"/>
      <c r="AD89" s="208">
        <f>SUM(BI89*0.7)/2</f>
        <v>40250</v>
      </c>
      <c r="AE89" s="209"/>
      <c r="AF89" s="209"/>
      <c r="AG89" s="209"/>
      <c r="AH89" s="209"/>
      <c r="AI89" s="209"/>
      <c r="AJ89" s="209"/>
      <c r="AK89" s="209"/>
      <c r="AL89" s="209"/>
      <c r="AM89" s="209"/>
      <c r="AN89" s="209"/>
      <c r="AO89" s="210"/>
      <c r="AP89" s="202">
        <f>SUM(BI89*0.3)/2</f>
        <v>17250</v>
      </c>
      <c r="AQ89" s="203"/>
      <c r="AR89" s="203"/>
      <c r="AS89" s="203"/>
      <c r="AT89" s="203"/>
      <c r="AU89" s="203"/>
      <c r="AV89" s="203"/>
      <c r="AW89" s="203"/>
      <c r="AX89" s="203"/>
      <c r="AY89" s="203"/>
      <c r="AZ89" s="203"/>
      <c r="BA89" s="203"/>
      <c r="BB89" s="204"/>
      <c r="BI89" s="1">
        <v>115000</v>
      </c>
    </row>
    <row r="90" spans="1:66" ht="36.75" thickBot="1">
      <c r="B90" s="10"/>
      <c r="C90" s="201">
        <f>C89*0.35</f>
        <v>14087.5</v>
      </c>
      <c r="D90" s="201"/>
      <c r="E90" s="201"/>
      <c r="F90" s="201"/>
      <c r="G90" s="201"/>
      <c r="H90" s="201">
        <f>C89*0.2</f>
        <v>8050</v>
      </c>
      <c r="I90" s="201"/>
      <c r="J90" s="201"/>
      <c r="K90" s="201"/>
      <c r="L90" s="201">
        <f>P89*0.45</f>
        <v>7762.5</v>
      </c>
      <c r="M90" s="201"/>
      <c r="N90" s="201"/>
      <c r="O90" s="201"/>
      <c r="P90" s="201">
        <f>P89*0.35</f>
        <v>6037.5</v>
      </c>
      <c r="Q90" s="201"/>
      <c r="R90" s="201"/>
      <c r="S90" s="201"/>
      <c r="T90" s="201"/>
      <c r="U90" s="201">
        <f>P89*0.2</f>
        <v>3450</v>
      </c>
      <c r="V90" s="201"/>
      <c r="W90" s="201"/>
      <c r="X90" s="201"/>
      <c r="Y90" s="201"/>
      <c r="Z90" s="201">
        <f>AD89*0.2</f>
        <v>8050</v>
      </c>
      <c r="AA90" s="201"/>
      <c r="AB90" s="201"/>
      <c r="AC90" s="201"/>
      <c r="AD90" s="201">
        <f>AD89*0.45</f>
        <v>18112.5</v>
      </c>
      <c r="AE90" s="201"/>
      <c r="AF90" s="201"/>
      <c r="AG90" s="201"/>
      <c r="AH90" s="201">
        <f>AD89*0.35</f>
        <v>14087.5</v>
      </c>
      <c r="AI90" s="201"/>
      <c r="AJ90" s="201"/>
      <c r="AK90" s="201"/>
      <c r="AL90" s="201">
        <f>AP89*0.35</f>
        <v>6037.5</v>
      </c>
      <c r="AM90" s="201"/>
      <c r="AN90" s="201"/>
      <c r="AO90" s="201"/>
      <c r="AP90" s="201">
        <f>AP89*0.45</f>
        <v>7762.5</v>
      </c>
      <c r="AQ90" s="201"/>
      <c r="AR90" s="201"/>
      <c r="AS90" s="201"/>
      <c r="AT90" s="201"/>
      <c r="AU90" s="201">
        <f>AP89*0.2</f>
        <v>3450</v>
      </c>
      <c r="AV90" s="201"/>
      <c r="AW90" s="201"/>
      <c r="AX90" s="201"/>
      <c r="AY90" s="201"/>
      <c r="AZ90" s="201">
        <f>C89*0.45</f>
        <v>18112.5</v>
      </c>
      <c r="BA90" s="201"/>
      <c r="BB90" s="201"/>
      <c r="BC90" s="201"/>
    </row>
    <row r="91" spans="1:66" ht="36.75" thickBot="1">
      <c r="B91" s="10"/>
      <c r="C91" s="202">
        <f>SUM(BI91*0.7)/2</f>
        <v>26250</v>
      </c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4"/>
      <c r="P91" s="202">
        <f>SUM(BI91*0.3)/2</f>
        <v>11250</v>
      </c>
      <c r="Q91" s="203"/>
      <c r="R91" s="203"/>
      <c r="S91" s="203"/>
      <c r="T91" s="203"/>
      <c r="U91" s="203"/>
      <c r="V91" s="203"/>
      <c r="W91" s="203"/>
      <c r="X91" s="203"/>
      <c r="Y91" s="203"/>
      <c r="Z91" s="203"/>
      <c r="AA91" s="203"/>
      <c r="AB91" s="203"/>
      <c r="AC91" s="204"/>
      <c r="AD91" s="202">
        <f>SUM(BI91*0.7)/2</f>
        <v>26250</v>
      </c>
      <c r="AE91" s="203"/>
      <c r="AF91" s="203"/>
      <c r="AG91" s="203"/>
      <c r="AH91" s="203"/>
      <c r="AI91" s="203"/>
      <c r="AJ91" s="203"/>
      <c r="AK91" s="203"/>
      <c r="AL91" s="203"/>
      <c r="AM91" s="203"/>
      <c r="AN91" s="203"/>
      <c r="AO91" s="204"/>
      <c r="AP91" s="202">
        <f>SUM(BI91*0.3)/2</f>
        <v>11250</v>
      </c>
      <c r="AQ91" s="203"/>
      <c r="AR91" s="203"/>
      <c r="AS91" s="203"/>
      <c r="AT91" s="203"/>
      <c r="AU91" s="203"/>
      <c r="AV91" s="203"/>
      <c r="AW91" s="203"/>
      <c r="AX91" s="203"/>
      <c r="AY91" s="203"/>
      <c r="AZ91" s="203"/>
      <c r="BA91" s="203"/>
      <c r="BB91" s="204"/>
      <c r="BI91" s="1">
        <v>75000</v>
      </c>
    </row>
    <row r="92" spans="1:66" ht="36.75" thickBot="1">
      <c r="B92" s="10"/>
      <c r="C92" s="201">
        <f>C91*0.35</f>
        <v>9187.5</v>
      </c>
      <c r="D92" s="201"/>
      <c r="E92" s="201"/>
      <c r="F92" s="201"/>
      <c r="G92" s="201"/>
      <c r="H92" s="201">
        <f>C91*0.2</f>
        <v>5250</v>
      </c>
      <c r="I92" s="201"/>
      <c r="J92" s="201"/>
      <c r="K92" s="201"/>
      <c r="L92" s="201">
        <f>P91*0.45</f>
        <v>5062.5</v>
      </c>
      <c r="M92" s="201"/>
      <c r="N92" s="201"/>
      <c r="O92" s="201"/>
      <c r="P92" s="201">
        <f>P91*0.35</f>
        <v>3937.4999999999995</v>
      </c>
      <c r="Q92" s="201"/>
      <c r="R92" s="201"/>
      <c r="S92" s="201"/>
      <c r="T92" s="201"/>
      <c r="U92" s="201">
        <f>P91*0.2</f>
        <v>2250</v>
      </c>
      <c r="V92" s="201"/>
      <c r="W92" s="201"/>
      <c r="X92" s="201"/>
      <c r="Y92" s="201"/>
      <c r="Z92" s="201">
        <f>AD91*0.2</f>
        <v>5250</v>
      </c>
      <c r="AA92" s="201"/>
      <c r="AB92" s="201"/>
      <c r="AC92" s="201"/>
      <c r="AD92" s="201">
        <f>AD91*0.45</f>
        <v>11812.5</v>
      </c>
      <c r="AE92" s="201"/>
      <c r="AF92" s="201"/>
      <c r="AG92" s="201"/>
      <c r="AH92" s="201">
        <f>AD91*0.35</f>
        <v>9187.5</v>
      </c>
      <c r="AI92" s="201"/>
      <c r="AJ92" s="201"/>
      <c r="AK92" s="201"/>
      <c r="AL92" s="201">
        <f>AP91*0.35</f>
        <v>3937.4999999999995</v>
      </c>
      <c r="AM92" s="201"/>
      <c r="AN92" s="201"/>
      <c r="AO92" s="201"/>
      <c r="AP92" s="201">
        <f>AP91*0.45</f>
        <v>5062.5</v>
      </c>
      <c r="AQ92" s="201"/>
      <c r="AR92" s="201"/>
      <c r="AS92" s="201"/>
      <c r="AT92" s="201"/>
      <c r="AU92" s="201">
        <f>AP91*0.2</f>
        <v>2250</v>
      </c>
      <c r="AV92" s="201"/>
      <c r="AW92" s="201"/>
      <c r="AX92" s="201"/>
      <c r="AY92" s="201"/>
      <c r="AZ92" s="201">
        <f>C91*0.45</f>
        <v>11812.5</v>
      </c>
      <c r="BA92" s="201"/>
      <c r="BB92" s="201"/>
      <c r="BC92" s="201"/>
    </row>
    <row r="93" spans="1:66" ht="36.75" thickBot="1">
      <c r="B93" s="10"/>
      <c r="C93" s="202">
        <f>SUM(BI93*0.7)/2</f>
        <v>12600</v>
      </c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4"/>
      <c r="P93" s="202">
        <f>SUM(BI93*0.3)/2</f>
        <v>5400</v>
      </c>
      <c r="Q93" s="203"/>
      <c r="R93" s="203"/>
      <c r="S93" s="203"/>
      <c r="T93" s="203"/>
      <c r="U93" s="203"/>
      <c r="V93" s="203"/>
      <c r="W93" s="203"/>
      <c r="X93" s="203"/>
      <c r="Y93" s="203"/>
      <c r="Z93" s="203"/>
      <c r="AA93" s="203"/>
      <c r="AB93" s="203"/>
      <c r="AC93" s="204"/>
      <c r="AD93" s="202">
        <f>SUM(BI93*0.7)/2</f>
        <v>12600</v>
      </c>
      <c r="AE93" s="203"/>
      <c r="AF93" s="203"/>
      <c r="AG93" s="203"/>
      <c r="AH93" s="203"/>
      <c r="AI93" s="203"/>
      <c r="AJ93" s="203"/>
      <c r="AK93" s="203"/>
      <c r="AL93" s="203"/>
      <c r="AM93" s="203"/>
      <c r="AN93" s="203"/>
      <c r="AO93" s="204"/>
      <c r="AP93" s="202">
        <f>SUM(BI93*0.3)/2</f>
        <v>5400</v>
      </c>
      <c r="AQ93" s="203"/>
      <c r="AR93" s="203"/>
      <c r="AS93" s="203"/>
      <c r="AT93" s="203"/>
      <c r="AU93" s="203"/>
      <c r="AV93" s="203"/>
      <c r="AW93" s="203"/>
      <c r="AX93" s="203"/>
      <c r="AY93" s="203"/>
      <c r="AZ93" s="203"/>
      <c r="BA93" s="203"/>
      <c r="BB93" s="204"/>
      <c r="BG93" s="67"/>
      <c r="BH93" s="67"/>
      <c r="BI93" s="1">
        <v>36000</v>
      </c>
    </row>
    <row r="94" spans="1:66" ht="36.75" thickBot="1">
      <c r="C94" s="201">
        <f>C93*0.35</f>
        <v>4410</v>
      </c>
      <c r="D94" s="201"/>
      <c r="E94" s="201"/>
      <c r="F94" s="201"/>
      <c r="G94" s="201"/>
      <c r="H94" s="201">
        <f>C93*0.2</f>
        <v>2520</v>
      </c>
      <c r="I94" s="201"/>
      <c r="J94" s="201"/>
      <c r="K94" s="201"/>
      <c r="L94" s="201">
        <f>P93*0.45</f>
        <v>2430</v>
      </c>
      <c r="M94" s="201"/>
      <c r="N94" s="201"/>
      <c r="O94" s="201"/>
      <c r="P94" s="201">
        <f>P93*0.35</f>
        <v>1889.9999999999998</v>
      </c>
      <c r="Q94" s="201"/>
      <c r="R94" s="201"/>
      <c r="S94" s="201"/>
      <c r="T94" s="201"/>
      <c r="U94" s="201">
        <f>P93*0.2</f>
        <v>1080</v>
      </c>
      <c r="V94" s="201"/>
      <c r="W94" s="201"/>
      <c r="X94" s="201"/>
      <c r="Y94" s="201"/>
      <c r="Z94" s="201">
        <f>AD93*0.2</f>
        <v>2520</v>
      </c>
      <c r="AA94" s="201"/>
      <c r="AB94" s="201"/>
      <c r="AC94" s="201"/>
      <c r="AD94" s="201">
        <f>AD93*0.45</f>
        <v>5670</v>
      </c>
      <c r="AE94" s="201"/>
      <c r="AF94" s="201"/>
      <c r="AG94" s="201"/>
      <c r="AH94" s="201">
        <f>AD93*0.35</f>
        <v>4410</v>
      </c>
      <c r="AI94" s="201"/>
      <c r="AJ94" s="201"/>
      <c r="AK94" s="201"/>
      <c r="AL94" s="201">
        <f>AP93*0.35</f>
        <v>1889.9999999999998</v>
      </c>
      <c r="AM94" s="201"/>
      <c r="AN94" s="201"/>
      <c r="AO94" s="201"/>
      <c r="AP94" s="201">
        <f>AP93*0.45</f>
        <v>2430</v>
      </c>
      <c r="AQ94" s="201"/>
      <c r="AR94" s="201"/>
      <c r="AS94" s="201"/>
      <c r="AT94" s="201"/>
      <c r="AU94" s="201">
        <f>AP93*0.2</f>
        <v>1080</v>
      </c>
      <c r="AV94" s="201"/>
      <c r="AW94" s="201"/>
      <c r="AX94" s="201"/>
      <c r="AY94" s="201"/>
      <c r="AZ94" s="201">
        <f>C93*0.45</f>
        <v>5670</v>
      </c>
      <c r="BA94" s="201"/>
      <c r="BB94" s="201"/>
      <c r="BC94" s="201"/>
    </row>
    <row r="95" spans="1:66" ht="36.75" thickBot="1">
      <c r="C95" s="202">
        <f>SUM(BI95*0.7)/2</f>
        <v>26250</v>
      </c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4"/>
      <c r="P95" s="202">
        <f>SUM(BI95*0.3)/2</f>
        <v>11250</v>
      </c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4"/>
      <c r="AD95" s="202">
        <f>SUM(BI95*0.7)/2</f>
        <v>26250</v>
      </c>
      <c r="AE95" s="203"/>
      <c r="AF95" s="203"/>
      <c r="AG95" s="203"/>
      <c r="AH95" s="203"/>
      <c r="AI95" s="203"/>
      <c r="AJ95" s="203"/>
      <c r="AK95" s="203"/>
      <c r="AL95" s="203"/>
      <c r="AM95" s="203"/>
      <c r="AN95" s="203"/>
      <c r="AO95" s="204"/>
      <c r="AP95" s="202">
        <f>SUM(BI95*0.3)/2</f>
        <v>11250</v>
      </c>
      <c r="AQ95" s="203"/>
      <c r="AR95" s="203"/>
      <c r="AS95" s="203"/>
      <c r="AT95" s="203"/>
      <c r="AU95" s="203"/>
      <c r="AV95" s="203"/>
      <c r="AW95" s="203"/>
      <c r="AX95" s="203"/>
      <c r="AY95" s="203"/>
      <c r="AZ95" s="203"/>
      <c r="BA95" s="203"/>
      <c r="BB95" s="204"/>
      <c r="BG95" s="67"/>
      <c r="BH95" s="67"/>
      <c r="BI95" s="1">
        <v>75000</v>
      </c>
    </row>
    <row r="96" spans="1:66" ht="36">
      <c r="C96" s="201">
        <f>C95*0.35</f>
        <v>9187.5</v>
      </c>
      <c r="D96" s="201"/>
      <c r="E96" s="201"/>
      <c r="F96" s="201"/>
      <c r="G96" s="201"/>
      <c r="H96" s="201">
        <f>C95*0.2</f>
        <v>5250</v>
      </c>
      <c r="I96" s="201"/>
      <c r="J96" s="201"/>
      <c r="K96" s="201"/>
      <c r="L96" s="201">
        <f>P95*0.45</f>
        <v>5062.5</v>
      </c>
      <c r="M96" s="201"/>
      <c r="N96" s="201"/>
      <c r="O96" s="201"/>
      <c r="P96" s="201">
        <f>P95*0.35</f>
        <v>3937.4999999999995</v>
      </c>
      <c r="Q96" s="201"/>
      <c r="R96" s="201"/>
      <c r="S96" s="201"/>
      <c r="T96" s="201"/>
      <c r="U96" s="201">
        <f>P95*0.2</f>
        <v>2250</v>
      </c>
      <c r="V96" s="201"/>
      <c r="W96" s="201"/>
      <c r="X96" s="201"/>
      <c r="Y96" s="201"/>
      <c r="Z96" s="201">
        <f>AD95*0.2</f>
        <v>5250</v>
      </c>
      <c r="AA96" s="201"/>
      <c r="AB96" s="201"/>
      <c r="AC96" s="201"/>
      <c r="AD96" s="201">
        <f>AD95*0.45</f>
        <v>11812.5</v>
      </c>
      <c r="AE96" s="201"/>
      <c r="AF96" s="201"/>
      <c r="AG96" s="201"/>
      <c r="AH96" s="201">
        <f>AD95*0.35</f>
        <v>9187.5</v>
      </c>
      <c r="AI96" s="201"/>
      <c r="AJ96" s="201"/>
      <c r="AK96" s="201"/>
      <c r="AL96" s="201">
        <f>AP95*0.35</f>
        <v>3937.4999999999995</v>
      </c>
      <c r="AM96" s="201"/>
      <c r="AN96" s="201"/>
      <c r="AO96" s="201"/>
      <c r="AP96" s="201">
        <f>AP95*0.45</f>
        <v>5062.5</v>
      </c>
      <c r="AQ96" s="201"/>
      <c r="AR96" s="201"/>
      <c r="AS96" s="201"/>
      <c r="AT96" s="201"/>
      <c r="AU96" s="201">
        <f>AP95*0.2</f>
        <v>2250</v>
      </c>
      <c r="AV96" s="201"/>
      <c r="AW96" s="201"/>
      <c r="AX96" s="201"/>
      <c r="AY96" s="201"/>
      <c r="AZ96" s="201">
        <f>C95*0.45</f>
        <v>11812.5</v>
      </c>
      <c r="BA96" s="201"/>
      <c r="BB96" s="201"/>
      <c r="BC96" s="201"/>
    </row>
    <row r="98" spans="2:61" ht="15.75" thickBot="1">
      <c r="I98" s="1" t="s">
        <v>78</v>
      </c>
      <c r="V98" s="67" t="s">
        <v>79</v>
      </c>
      <c r="AJ98" s="48" t="s">
        <v>80</v>
      </c>
      <c r="AU98" s="67" t="s">
        <v>81</v>
      </c>
    </row>
    <row r="99" spans="2:61" ht="36.75" thickBot="1">
      <c r="C99" s="202">
        <f>SUM(BI99*0.7)/2</f>
        <v>15749.999999999998</v>
      </c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4"/>
      <c r="P99" s="202">
        <f>SUM(BI99*0.3)/2</f>
        <v>6750</v>
      </c>
      <c r="Q99" s="203"/>
      <c r="R99" s="203"/>
      <c r="S99" s="203"/>
      <c r="T99" s="203"/>
      <c r="U99" s="203"/>
      <c r="V99" s="203"/>
      <c r="W99" s="203"/>
      <c r="X99" s="203"/>
      <c r="Y99" s="203"/>
      <c r="Z99" s="203"/>
      <c r="AA99" s="203"/>
      <c r="AB99" s="203"/>
      <c r="AC99" s="204"/>
      <c r="AD99" s="202">
        <f>SUM(BI99*0.7)/2</f>
        <v>15749.999999999998</v>
      </c>
      <c r="AE99" s="203"/>
      <c r="AF99" s="203"/>
      <c r="AG99" s="203"/>
      <c r="AH99" s="203"/>
      <c r="AI99" s="203"/>
      <c r="AJ99" s="203"/>
      <c r="AK99" s="203"/>
      <c r="AL99" s="203"/>
      <c r="AM99" s="203"/>
      <c r="AN99" s="203"/>
      <c r="AO99" s="204"/>
      <c r="AP99" s="202">
        <f>SUM(BI99*0.3)/2</f>
        <v>6750</v>
      </c>
      <c r="AQ99" s="203"/>
      <c r="AR99" s="203"/>
      <c r="AS99" s="203"/>
      <c r="AT99" s="203"/>
      <c r="AU99" s="203"/>
      <c r="AV99" s="203"/>
      <c r="AW99" s="203"/>
      <c r="AX99" s="203"/>
      <c r="AY99" s="203"/>
      <c r="AZ99" s="203"/>
      <c r="BA99" s="203"/>
      <c r="BB99" s="204"/>
      <c r="BG99" s="67"/>
      <c r="BH99" s="67"/>
      <c r="BI99" s="1">
        <v>45000</v>
      </c>
    </row>
    <row r="100" spans="2:61" ht="36">
      <c r="C100" s="201">
        <f>C99*0.35</f>
        <v>5512.4999999999991</v>
      </c>
      <c r="D100" s="201"/>
      <c r="E100" s="201"/>
      <c r="F100" s="201"/>
      <c r="G100" s="201"/>
      <c r="H100" s="201">
        <f>C99*0.2</f>
        <v>3150</v>
      </c>
      <c r="I100" s="201"/>
      <c r="J100" s="201"/>
      <c r="K100" s="201"/>
      <c r="L100" s="201">
        <f>P99*0.45</f>
        <v>3037.5</v>
      </c>
      <c r="M100" s="201"/>
      <c r="N100" s="201"/>
      <c r="O100" s="201"/>
      <c r="P100" s="201">
        <f>P99*0.35</f>
        <v>2362.5</v>
      </c>
      <c r="Q100" s="201"/>
      <c r="R100" s="201"/>
      <c r="S100" s="201"/>
      <c r="T100" s="201"/>
      <c r="U100" s="201">
        <f>P99*0.2</f>
        <v>1350</v>
      </c>
      <c r="V100" s="201"/>
      <c r="W100" s="201"/>
      <c r="X100" s="201"/>
      <c r="Y100" s="201"/>
      <c r="Z100" s="201">
        <f>AD99*0.2</f>
        <v>3150</v>
      </c>
      <c r="AA100" s="201"/>
      <c r="AB100" s="201"/>
      <c r="AC100" s="201"/>
      <c r="AD100" s="201">
        <f>AD99*0.45</f>
        <v>7087.4999999999991</v>
      </c>
      <c r="AE100" s="201"/>
      <c r="AF100" s="201"/>
      <c r="AG100" s="201"/>
      <c r="AH100" s="201">
        <f>AD99*0.35</f>
        <v>5512.4999999999991</v>
      </c>
      <c r="AI100" s="201"/>
      <c r="AJ100" s="201"/>
      <c r="AK100" s="201"/>
      <c r="AL100" s="201">
        <f>AP99*0.35</f>
        <v>2362.5</v>
      </c>
      <c r="AM100" s="201"/>
      <c r="AN100" s="201"/>
      <c r="AO100" s="201"/>
      <c r="AP100" s="201">
        <f>AP99*0.45</f>
        <v>3037.5</v>
      </c>
      <c r="AQ100" s="201"/>
      <c r="AR100" s="201"/>
      <c r="AS100" s="201"/>
      <c r="AT100" s="201"/>
      <c r="AU100" s="201">
        <f>AP99*0.2</f>
        <v>1350</v>
      </c>
      <c r="AV100" s="201"/>
      <c r="AW100" s="201"/>
      <c r="AX100" s="201"/>
      <c r="AY100" s="201"/>
      <c r="AZ100" s="201">
        <f>C99*0.45</f>
        <v>7087.4999999999991</v>
      </c>
      <c r="BA100" s="201"/>
      <c r="BB100" s="201"/>
      <c r="BC100" s="201"/>
      <c r="BG100" s="67"/>
      <c r="BH100" s="67"/>
    </row>
    <row r="101" spans="2:61" ht="15.75" thickBot="1">
      <c r="E101" s="1" t="s">
        <v>82</v>
      </c>
      <c r="I101" s="1" t="s">
        <v>83</v>
      </c>
      <c r="M101" s="1" t="s">
        <v>84</v>
      </c>
      <c r="R101" s="67" t="s">
        <v>85</v>
      </c>
      <c r="W101" s="67" t="s">
        <v>86</v>
      </c>
      <c r="AA101" s="67" t="s">
        <v>87</v>
      </c>
      <c r="AE101" s="48" t="s">
        <v>88</v>
      </c>
      <c r="AI101" s="48" t="s">
        <v>89</v>
      </c>
      <c r="AM101" s="48" t="s">
        <v>90</v>
      </c>
      <c r="AR101" s="67" t="s">
        <v>91</v>
      </c>
      <c r="AV101" s="67" t="s">
        <v>92</v>
      </c>
      <c r="BA101" s="67" t="s">
        <v>93</v>
      </c>
    </row>
    <row r="102" spans="2:61" ht="36.75" thickBot="1">
      <c r="B102" s="199" t="s">
        <v>94</v>
      </c>
      <c r="C102" s="202">
        <f>SUM(BI102*0.7)/2</f>
        <v>31849.999999999996</v>
      </c>
      <c r="D102" s="203"/>
      <c r="E102" s="203"/>
      <c r="F102" s="203"/>
      <c r="G102" s="203"/>
      <c r="H102" s="203"/>
      <c r="I102" s="203"/>
      <c r="J102" s="203"/>
      <c r="K102" s="203"/>
      <c r="L102" s="203"/>
      <c r="M102" s="203"/>
      <c r="N102" s="203"/>
      <c r="O102" s="204"/>
      <c r="P102" s="202">
        <f>SUM(BI102*0.3)/2</f>
        <v>13650</v>
      </c>
      <c r="Q102" s="203"/>
      <c r="R102" s="203"/>
      <c r="S102" s="203"/>
      <c r="T102" s="203"/>
      <c r="U102" s="203"/>
      <c r="V102" s="203"/>
      <c r="W102" s="203"/>
      <c r="X102" s="203"/>
      <c r="Y102" s="203"/>
      <c r="Z102" s="203"/>
      <c r="AA102" s="203"/>
      <c r="AB102" s="203"/>
      <c r="AC102" s="204"/>
      <c r="AD102" s="202">
        <f>SUM(BI102*0.7)/2</f>
        <v>31849.999999999996</v>
      </c>
      <c r="AE102" s="203"/>
      <c r="AF102" s="203"/>
      <c r="AG102" s="203"/>
      <c r="AH102" s="203"/>
      <c r="AI102" s="203"/>
      <c r="AJ102" s="203"/>
      <c r="AK102" s="203"/>
      <c r="AL102" s="203"/>
      <c r="AM102" s="203"/>
      <c r="AN102" s="203"/>
      <c r="AO102" s="204"/>
      <c r="AP102" s="202">
        <f>SUM(BI102*0.3)/2</f>
        <v>13650</v>
      </c>
      <c r="AQ102" s="203"/>
      <c r="AR102" s="203"/>
      <c r="AS102" s="203"/>
      <c r="AT102" s="203"/>
      <c r="AU102" s="203"/>
      <c r="AV102" s="203"/>
      <c r="AW102" s="203"/>
      <c r="AX102" s="203"/>
      <c r="AY102" s="203"/>
      <c r="AZ102" s="203"/>
      <c r="BA102" s="203"/>
      <c r="BB102" s="204"/>
      <c r="BI102" s="1">
        <v>91000</v>
      </c>
    </row>
    <row r="103" spans="2:61" ht="36">
      <c r="C103" s="201">
        <f>C102*0.35</f>
        <v>11147.499999999998</v>
      </c>
      <c r="D103" s="201"/>
      <c r="E103" s="201"/>
      <c r="F103" s="201"/>
      <c r="G103" s="201"/>
      <c r="H103" s="201">
        <f>C102*0.2</f>
        <v>6370</v>
      </c>
      <c r="I103" s="201"/>
      <c r="J103" s="201"/>
      <c r="K103" s="201"/>
      <c r="L103" s="201">
        <f>P102*0.45</f>
        <v>6142.5</v>
      </c>
      <c r="M103" s="201"/>
      <c r="N103" s="201"/>
      <c r="O103" s="201"/>
      <c r="P103" s="201">
        <f>P102*0.35</f>
        <v>4777.5</v>
      </c>
      <c r="Q103" s="201"/>
      <c r="R103" s="201"/>
      <c r="S103" s="201"/>
      <c r="T103" s="201"/>
      <c r="U103" s="201">
        <f>P102*0.2</f>
        <v>2730</v>
      </c>
      <c r="V103" s="201"/>
      <c r="W103" s="201"/>
      <c r="X103" s="201"/>
      <c r="Y103" s="201"/>
      <c r="Z103" s="201">
        <f>AD102*0.2</f>
        <v>6370</v>
      </c>
      <c r="AA103" s="201"/>
      <c r="AB103" s="201"/>
      <c r="AC103" s="201"/>
      <c r="AD103" s="201">
        <f>AD102*0.45</f>
        <v>14332.499999999998</v>
      </c>
      <c r="AE103" s="201"/>
      <c r="AF103" s="201"/>
      <c r="AG103" s="201"/>
      <c r="AH103" s="201">
        <f>AD102*0.35</f>
        <v>11147.499999999998</v>
      </c>
      <c r="AI103" s="201"/>
      <c r="AJ103" s="201"/>
      <c r="AK103" s="201"/>
      <c r="AL103" s="201">
        <f>AP102*0.35</f>
        <v>4777.5</v>
      </c>
      <c r="AM103" s="201"/>
      <c r="AN103" s="201"/>
      <c r="AO103" s="201"/>
      <c r="AP103" s="201">
        <f>AP102*0.45</f>
        <v>6142.5</v>
      </c>
      <c r="AQ103" s="201"/>
      <c r="AR103" s="201"/>
      <c r="AS103" s="201"/>
      <c r="AT103" s="201"/>
      <c r="AU103" s="201">
        <f>AP102*0.2</f>
        <v>2730</v>
      </c>
      <c r="AV103" s="201"/>
      <c r="AW103" s="201"/>
      <c r="AX103" s="201"/>
      <c r="AY103" s="201"/>
      <c r="AZ103" s="201">
        <f>C102*0.45</f>
        <v>14332.499999999998</v>
      </c>
      <c r="BA103" s="201"/>
      <c r="BB103" s="201"/>
      <c r="BC103" s="201"/>
    </row>
  </sheetData>
  <mergeCells count="244">
    <mergeCell ref="C102:O102"/>
    <mergeCell ref="P102:AC102"/>
    <mergeCell ref="AD102:AO102"/>
    <mergeCell ref="AP102:BB102"/>
    <mergeCell ref="AP91:BB91"/>
    <mergeCell ref="C89:O89"/>
    <mergeCell ref="P89:AC89"/>
    <mergeCell ref="AD89:AO89"/>
    <mergeCell ref="AP89:BB89"/>
    <mergeCell ref="AP95:BB95"/>
    <mergeCell ref="H92:K92"/>
    <mergeCell ref="L92:O92"/>
    <mergeCell ref="P92:T92"/>
    <mergeCell ref="U92:Y92"/>
    <mergeCell ref="Z92:AC92"/>
    <mergeCell ref="AD92:AG92"/>
    <mergeCell ref="AH92:AK92"/>
    <mergeCell ref="Z103:AC103"/>
    <mergeCell ref="AD103:AG103"/>
    <mergeCell ref="AH103:AK103"/>
    <mergeCell ref="AL103:AO103"/>
    <mergeCell ref="AL82:AO82"/>
    <mergeCell ref="AP82:AT82"/>
    <mergeCell ref="AU82:AY82"/>
    <mergeCell ref="AZ82:BC82"/>
    <mergeCell ref="AD83:AO84"/>
    <mergeCell ref="P83:AC84"/>
    <mergeCell ref="AP83:BB84"/>
    <mergeCell ref="P82:T82"/>
    <mergeCell ref="U82:Y82"/>
    <mergeCell ref="Z82:AC82"/>
    <mergeCell ref="AD82:AG82"/>
    <mergeCell ref="AH82:AK82"/>
    <mergeCell ref="AP103:AT103"/>
    <mergeCell ref="AU103:AY103"/>
    <mergeCell ref="AZ103:BC103"/>
    <mergeCell ref="C99:O99"/>
    <mergeCell ref="P99:AC99"/>
    <mergeCell ref="AD99:AO99"/>
    <mergeCell ref="AP99:BB99"/>
    <mergeCell ref="C100:G100"/>
    <mergeCell ref="H100:K100"/>
    <mergeCell ref="L100:O100"/>
    <mergeCell ref="P100:T100"/>
    <mergeCell ref="U100:Y100"/>
    <mergeCell ref="Z100:AC100"/>
    <mergeCell ref="AD100:AG100"/>
    <mergeCell ref="AH100:AK100"/>
    <mergeCell ref="AL100:AO100"/>
    <mergeCell ref="AP100:AT100"/>
    <mergeCell ref="AU100:AY100"/>
    <mergeCell ref="AZ100:BC100"/>
    <mergeCell ref="C103:G103"/>
    <mergeCell ref="H103:K103"/>
    <mergeCell ref="L103:O103"/>
    <mergeCell ref="P103:T103"/>
    <mergeCell ref="U103:Y103"/>
    <mergeCell ref="Y56:AC56"/>
    <mergeCell ref="AD56:AG56"/>
    <mergeCell ref="BA76:BI76"/>
    <mergeCell ref="BA77:BI77"/>
    <mergeCell ref="BA78:BI78"/>
    <mergeCell ref="BA79:BI79"/>
    <mergeCell ref="AY51:BB51"/>
    <mergeCell ref="AP56:AT56"/>
    <mergeCell ref="AU56:AX56"/>
    <mergeCell ref="AY56:BB56"/>
    <mergeCell ref="Y51:AC51"/>
    <mergeCell ref="AD51:AG51"/>
    <mergeCell ref="AH51:AK51"/>
    <mergeCell ref="AL51:AO51"/>
    <mergeCell ref="AP51:AT51"/>
    <mergeCell ref="AH74:AK74"/>
    <mergeCell ref="AD74:AG74"/>
    <mergeCell ref="Y74:AC74"/>
    <mergeCell ref="AU75:AX75"/>
    <mergeCell ref="AY75:BB75"/>
    <mergeCell ref="AP66:AT66"/>
    <mergeCell ref="AY74:BB74"/>
    <mergeCell ref="C4:O4"/>
    <mergeCell ref="C5:O5"/>
    <mergeCell ref="C6:O6"/>
    <mergeCell ref="C8:O8"/>
    <mergeCell ref="H9:K9"/>
    <mergeCell ref="L9:O9"/>
    <mergeCell ref="L75:O75"/>
    <mergeCell ref="H75:K75"/>
    <mergeCell ref="C75:G75"/>
    <mergeCell ref="C40:G40"/>
    <mergeCell ref="H40:K40"/>
    <mergeCell ref="L40:O40"/>
    <mergeCell ref="C56:G56"/>
    <mergeCell ref="H56:K56"/>
    <mergeCell ref="L56:O56"/>
    <mergeCell ref="C11:K11"/>
    <mergeCell ref="L11:X11"/>
    <mergeCell ref="P8:AC8"/>
    <mergeCell ref="U40:X40"/>
    <mergeCell ref="Y40:AC40"/>
    <mergeCell ref="C51:G51"/>
    <mergeCell ref="H51:K51"/>
    <mergeCell ref="L51:O51"/>
    <mergeCell ref="P51:T51"/>
    <mergeCell ref="AD8:AO8"/>
    <mergeCell ref="AP8:BB8"/>
    <mergeCell ref="P75:T75"/>
    <mergeCell ref="U75:X75"/>
    <mergeCell ref="AU66:AX66"/>
    <mergeCell ref="AY66:BB66"/>
    <mergeCell ref="AP40:AT40"/>
    <mergeCell ref="AU40:AX40"/>
    <mergeCell ref="AY40:BB40"/>
    <mergeCell ref="Y75:AC75"/>
    <mergeCell ref="AD75:AG75"/>
    <mergeCell ref="AH75:AK75"/>
    <mergeCell ref="AL75:AO75"/>
    <mergeCell ref="AP75:AT75"/>
    <mergeCell ref="AH56:AK56"/>
    <mergeCell ref="AL56:AO56"/>
    <mergeCell ref="AL74:AO74"/>
    <mergeCell ref="AP74:AT74"/>
    <mergeCell ref="AU74:AX74"/>
    <mergeCell ref="P40:T40"/>
    <mergeCell ref="AM11:AW11"/>
    <mergeCell ref="AX11:BB11"/>
    <mergeCell ref="AU51:AX51"/>
    <mergeCell ref="AD40:AG40"/>
    <mergeCell ref="AP9:AT9"/>
    <mergeCell ref="AU9:AX9"/>
    <mergeCell ref="AY9:BB9"/>
    <mergeCell ref="C27:G27"/>
    <mergeCell ref="H27:K27"/>
    <mergeCell ref="L27:O27"/>
    <mergeCell ref="P27:T27"/>
    <mergeCell ref="U27:X27"/>
    <mergeCell ref="Y27:AC27"/>
    <mergeCell ref="AD27:AG27"/>
    <mergeCell ref="AH27:AK27"/>
    <mergeCell ref="AL27:AO27"/>
    <mergeCell ref="AP27:AT27"/>
    <mergeCell ref="AU27:AX27"/>
    <mergeCell ref="AY27:BB27"/>
    <mergeCell ref="Y11:AL11"/>
    <mergeCell ref="AD9:AG9"/>
    <mergeCell ref="AH9:AK9"/>
    <mergeCell ref="P9:T9"/>
    <mergeCell ref="U9:X9"/>
    <mergeCell ref="P56:T56"/>
    <mergeCell ref="U56:X56"/>
    <mergeCell ref="C9:G9"/>
    <mergeCell ref="Y9:AC9"/>
    <mergeCell ref="AH40:AK40"/>
    <mergeCell ref="C91:O91"/>
    <mergeCell ref="P91:AC91"/>
    <mergeCell ref="AD91:AO91"/>
    <mergeCell ref="C90:G90"/>
    <mergeCell ref="H90:K90"/>
    <mergeCell ref="L90:O90"/>
    <mergeCell ref="U51:X51"/>
    <mergeCell ref="Y66:AC66"/>
    <mergeCell ref="AD66:AG66"/>
    <mergeCell ref="AH66:AK66"/>
    <mergeCell ref="AL66:AO66"/>
    <mergeCell ref="C66:G66"/>
    <mergeCell ref="H66:K66"/>
    <mergeCell ref="L66:O66"/>
    <mergeCell ref="P66:T66"/>
    <mergeCell ref="U66:X66"/>
    <mergeCell ref="C74:G74"/>
    <mergeCell ref="AL9:AO9"/>
    <mergeCell ref="AL40:AO40"/>
    <mergeCell ref="C93:O93"/>
    <mergeCell ref="P93:AC93"/>
    <mergeCell ref="AD93:AO93"/>
    <mergeCell ref="AP93:BB93"/>
    <mergeCell ref="C94:G94"/>
    <mergeCell ref="C92:G92"/>
    <mergeCell ref="H74:K74"/>
    <mergeCell ref="L74:O74"/>
    <mergeCell ref="C85:O85"/>
    <mergeCell ref="P85:AC85"/>
    <mergeCell ref="AD85:AO85"/>
    <mergeCell ref="AP85:BB85"/>
    <mergeCell ref="C87:O87"/>
    <mergeCell ref="P87:AC87"/>
    <mergeCell ref="AD87:AO87"/>
    <mergeCell ref="AP87:BB87"/>
    <mergeCell ref="U74:X74"/>
    <mergeCell ref="P74:T74"/>
    <mergeCell ref="C83:O84"/>
    <mergeCell ref="C82:G82"/>
    <mergeCell ref="H82:K82"/>
    <mergeCell ref="L82:O82"/>
    <mergeCell ref="P90:T90"/>
    <mergeCell ref="U90:Y90"/>
    <mergeCell ref="Z90:AC90"/>
    <mergeCell ref="AD90:AG90"/>
    <mergeCell ref="AH90:AK90"/>
    <mergeCell ref="AL90:AO90"/>
    <mergeCell ref="C88:G88"/>
    <mergeCell ref="H88:K88"/>
    <mergeCell ref="L88:O88"/>
    <mergeCell ref="P88:T88"/>
    <mergeCell ref="AZ88:BC88"/>
    <mergeCell ref="U88:Y88"/>
    <mergeCell ref="Z88:AC88"/>
    <mergeCell ref="AD88:AG88"/>
    <mergeCell ref="AH88:AK88"/>
    <mergeCell ref="AL88:AO88"/>
    <mergeCell ref="AP88:AT88"/>
    <mergeCell ref="AU88:AY88"/>
    <mergeCell ref="AU94:AY94"/>
    <mergeCell ref="AZ94:BC94"/>
    <mergeCell ref="AP90:AT90"/>
    <mergeCell ref="AU90:AY90"/>
    <mergeCell ref="AZ90:BC90"/>
    <mergeCell ref="AL92:AO92"/>
    <mergeCell ref="AP92:AT92"/>
    <mergeCell ref="AU92:AY92"/>
    <mergeCell ref="AZ92:BC92"/>
    <mergeCell ref="AP96:AT96"/>
    <mergeCell ref="AU96:AY96"/>
    <mergeCell ref="AZ96:BC96"/>
    <mergeCell ref="H94:K94"/>
    <mergeCell ref="L94:O94"/>
    <mergeCell ref="P94:T94"/>
    <mergeCell ref="U94:Y94"/>
    <mergeCell ref="Z94:AC94"/>
    <mergeCell ref="AD94:AG94"/>
    <mergeCell ref="AH94:AK94"/>
    <mergeCell ref="AL94:AO94"/>
    <mergeCell ref="AP94:AT94"/>
    <mergeCell ref="C95:O95"/>
    <mergeCell ref="C96:G96"/>
    <mergeCell ref="H96:K96"/>
    <mergeCell ref="L96:O96"/>
    <mergeCell ref="P96:T96"/>
    <mergeCell ref="U96:Y96"/>
    <mergeCell ref="Z96:AC96"/>
    <mergeCell ref="AD96:AG96"/>
    <mergeCell ref="AH96:AK96"/>
    <mergeCell ref="AL96:AO96"/>
    <mergeCell ref="P95:AC95"/>
    <mergeCell ref="AD95:AO95"/>
  </mergeCells>
  <printOptions horizontalCentered="1" verticalCentered="1"/>
  <pageMargins left="0.11" right="0.15" top="0.53" bottom="0.19" header="0.55000000000000004" footer="0.17"/>
  <pageSetup paperSize="17" scale="53" orientation="landscape" r:id="rId1"/>
  <headerFooter alignWithMargins="0">
    <oddFooter>&amp;L&amp;D&amp;C&amp;G&amp;R&amp;F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NLT 2017-18 Flowchart</vt:lpstr>
      <vt:lpstr>'NLT 2017-18 Flowchart'!Print_Area</vt:lpstr>
    </vt:vector>
  </TitlesOfParts>
  <Company>Richter7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Diania Dickerson</dc:creator>
  <cp:lastModifiedBy>Anna Atwood</cp:lastModifiedBy>
  <cp:lastPrinted>2017-06-28T19:26:57Z</cp:lastPrinted>
  <dcterms:created xsi:type="dcterms:W3CDTF">2004-11-10T20:22:47Z</dcterms:created>
  <dcterms:modified xsi:type="dcterms:W3CDTF">2017-06-28T22:39:45Z</dcterms:modified>
</cp:coreProperties>
</file>